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nquete EPS" sheetId="1" r:id="rId1"/>
    <sheet name="recuperations_donnees" sheetId="2" state="hidden" r:id="rId2"/>
    <sheet name="Graphiques obtenus" sheetId="3" r:id="rId3"/>
  </sheets>
  <definedNames>
    <definedName name="causes">#REF!</definedName>
    <definedName name="freins">#REF!</definedName>
    <definedName name="_xlnm.Print_Area" localSheetId="0">'enquete EPS'!$B$2:$N$79</definedName>
    <definedName name="_xlnm.Print_Area" localSheetId="2">'Graphiques obtenus'!$A$4:$R$97</definedName>
  </definedNames>
  <calcPr fullCalcOnLoad="1"/>
</workbook>
</file>

<file path=xl/sharedStrings.xml><?xml version="1.0" encoding="utf-8"?>
<sst xmlns="http://schemas.openxmlformats.org/spreadsheetml/2006/main" count="189" uniqueCount="147">
  <si>
    <t>maternelle</t>
  </si>
  <si>
    <t>élémentaire</t>
  </si>
  <si>
    <t>ENQUETE EPS</t>
  </si>
  <si>
    <t>1/ Présentation de l'école :</t>
  </si>
  <si>
    <t xml:space="preserve">Nom de l'école (Facultatif): </t>
  </si>
  <si>
    <t>Type d'école :</t>
  </si>
  <si>
    <t>Si "primaire", choisir le niveau</t>
  </si>
  <si>
    <t></t>
  </si>
  <si>
    <t>Nombre de classes :</t>
  </si>
  <si>
    <t xml:space="preserve">Nombre de classes USEP : </t>
  </si>
  <si>
    <t xml:space="preserve">Ecole en REP/REP+ </t>
  </si>
  <si>
    <t xml:space="preserve">Intervenants EPS (hors natation):  </t>
  </si>
  <si>
    <t>2/ Pratique de l'EPS :</t>
  </si>
  <si>
    <t>Classe 1</t>
  </si>
  <si>
    <t>Classe 2</t>
  </si>
  <si>
    <t>Classe 3</t>
  </si>
  <si>
    <t>Classe 4</t>
  </si>
  <si>
    <t>Classe 5</t>
  </si>
  <si>
    <t>Classe 6</t>
  </si>
  <si>
    <t>Classe 7</t>
  </si>
  <si>
    <t>Classe 8</t>
  </si>
  <si>
    <t>Classe 9</t>
  </si>
  <si>
    <t>Niveaux de classe</t>
  </si>
  <si>
    <t xml:space="preserve">Connaissez-vous le Plan d'Action Départemental (PAD) EPS? </t>
  </si>
  <si>
    <t>Nombre d'heures hebdomadaires moyen</t>
  </si>
  <si>
    <t>Nombre de séances hebdomadaires</t>
  </si>
  <si>
    <t xml:space="preserve">Est-ce que les 4 compétences sont programmées dans l'année scolaire ? </t>
  </si>
  <si>
    <t xml:space="preserve">Quelle est la compétence pour laquelle vous rencontrez des difficultés?  </t>
  </si>
  <si>
    <t xml:space="preserve">Quelles en sont les causes ?   </t>
  </si>
  <si>
    <t>1- insuffisance de credits</t>
  </si>
  <si>
    <t>2- manque d'installations</t>
  </si>
  <si>
    <t>3- manque de matériel</t>
  </si>
  <si>
    <t>4- cour peu appropriée à la pratique de l'EPS</t>
  </si>
  <si>
    <t>5- manque de compétences disciplinaires</t>
  </si>
  <si>
    <t>6- contraintes institutionnelles</t>
  </si>
  <si>
    <t>7- peu ou pas d'accès aux installations municipales</t>
  </si>
  <si>
    <t>8- insuffisance de formation</t>
  </si>
  <si>
    <t>9- vétusté du matériel</t>
  </si>
  <si>
    <t>10- temps de déplacement trop important</t>
  </si>
  <si>
    <t>11- absence de projet commun dans l'école</t>
  </si>
  <si>
    <t>12- manque de documentation</t>
  </si>
  <si>
    <t xml:space="preserve">Quels types d’écrits utilisez-vous en E.P.S.  ?   </t>
  </si>
  <si>
    <t>1- affiches, tableaux</t>
  </si>
  <si>
    <t>2- traces collectives</t>
  </si>
  <si>
    <t>3- traces individuelles</t>
  </si>
  <si>
    <t>4- support papier</t>
  </si>
  <si>
    <t>5- support numérique</t>
  </si>
  <si>
    <t>Classe 10</t>
  </si>
  <si>
    <t>Classe 11</t>
  </si>
  <si>
    <t>Classe 12</t>
  </si>
  <si>
    <t>Classe 13</t>
  </si>
  <si>
    <t>Classe 14</t>
  </si>
  <si>
    <t>Classe 15</t>
  </si>
  <si>
    <t>Classe 16</t>
  </si>
  <si>
    <t>Classe 17</t>
  </si>
  <si>
    <t>Classe 18</t>
  </si>
  <si>
    <t>Niveaux</t>
  </si>
  <si>
    <t xml:space="preserve">Quels types d’écrits utilisez-vous en E.P.S. ?   </t>
  </si>
  <si>
    <t>3/ Modules d'apprentissages :</t>
  </si>
  <si>
    <t>Sur l’école, il y a  :</t>
  </si>
  <si>
    <t xml:space="preserve">une répartition des activités par cycle  </t>
  </si>
  <si>
    <t xml:space="preserve">une répartition des activités inter-cycles  </t>
  </si>
  <si>
    <t xml:space="preserve">un parcours EPS de l'élève  prenant en compte les 4 compétences </t>
  </si>
  <si>
    <t>ENQUÊTE EPS</t>
  </si>
  <si>
    <t>PRÉSENTATION DE L'ÉCOLE</t>
  </si>
  <si>
    <t>PRATIQUE DE L'EPS</t>
  </si>
  <si>
    <t>MODULES D'APPRENTISAGE</t>
  </si>
  <si>
    <t>type ecole</t>
  </si>
  <si>
    <t>nb classes</t>
  </si>
  <si>
    <t>classes usep</t>
  </si>
  <si>
    <t>classes non usep</t>
  </si>
  <si>
    <t>nb intervenants</t>
  </si>
  <si>
    <t>ecoles REP/PEP+</t>
  </si>
  <si>
    <t>PAD EPS?</t>
  </si>
  <si>
    <t>Temps de pratique : nb heures/semaine</t>
  </si>
  <si>
    <t>frequence de pratique : nb seances/semaine</t>
  </si>
  <si>
    <t>programmation annuelle</t>
  </si>
  <si>
    <t>compétence difficile à mettre en oeuvre</t>
  </si>
  <si>
    <t>causes</t>
  </si>
  <si>
    <t>types ecrits en EPS</t>
  </si>
  <si>
    <t>répartition cyle</t>
  </si>
  <si>
    <t>répartition intercyclecyle</t>
  </si>
  <si>
    <t>parcours eps</t>
  </si>
  <si>
    <t>primaire</t>
  </si>
  <si>
    <t>oui</t>
  </si>
  <si>
    <t>non</t>
  </si>
  <si>
    <t>1H</t>
  </si>
  <si>
    <t>1H30</t>
  </si>
  <si>
    <t>2H</t>
  </si>
  <si>
    <t>2H30</t>
  </si>
  <si>
    <t>3H</t>
  </si>
  <si>
    <t>3H30</t>
  </si>
  <si>
    <t>4H</t>
  </si>
  <si>
    <t>5H</t>
  </si>
  <si>
    <t>choisi</t>
  </si>
  <si>
    <t>nb réponses</t>
  </si>
  <si>
    <t>moyenne</t>
  </si>
  <si>
    <t>1x/semaine</t>
  </si>
  <si>
    <t>2x/semaine</t>
  </si>
  <si>
    <t>3x/semaine</t>
  </si>
  <si>
    <t>4x/semaine</t>
  </si>
  <si>
    <t>5x/semaine</t>
  </si>
  <si>
    <t>compétence 1</t>
  </si>
  <si>
    <t>compétence 2</t>
  </si>
  <si>
    <t>compétence 3</t>
  </si>
  <si>
    <t>compétence 4</t>
  </si>
  <si>
    <t>cause 1</t>
  </si>
  <si>
    <t>cause 2</t>
  </si>
  <si>
    <t>cause 3</t>
  </si>
  <si>
    <t>cause 4</t>
  </si>
  <si>
    <t>cause 5</t>
  </si>
  <si>
    <t>cause 6</t>
  </si>
  <si>
    <t>cause 7</t>
  </si>
  <si>
    <t>cause 8</t>
  </si>
  <si>
    <t>cause 9</t>
  </si>
  <si>
    <t>cause 10</t>
  </si>
  <si>
    <t>cause 11</t>
  </si>
  <si>
    <t>cause 12</t>
  </si>
  <si>
    <t>affiches/tableaux</t>
  </si>
  <si>
    <t>traces collectives</t>
  </si>
  <si>
    <t>traces individuelles</t>
  </si>
  <si>
    <t>support papier</t>
  </si>
  <si>
    <t>support numérique</t>
  </si>
  <si>
    <t>cycle choisi</t>
  </si>
  <si>
    <t>recap</t>
  </si>
  <si>
    <t>classe 01</t>
  </si>
  <si>
    <t>classe 02</t>
  </si>
  <si>
    <t>classe 03</t>
  </si>
  <si>
    <t>classe 04</t>
  </si>
  <si>
    <t>classe 05</t>
  </si>
  <si>
    <t>classe 06</t>
  </si>
  <si>
    <t>classe 07</t>
  </si>
  <si>
    <t>classe 08</t>
  </si>
  <si>
    <t>classe 09</t>
  </si>
  <si>
    <t>classe 10</t>
  </si>
  <si>
    <t>classe 11</t>
  </si>
  <si>
    <t>classe 12</t>
  </si>
  <si>
    <t>classe 13</t>
  </si>
  <si>
    <t>classe 14</t>
  </si>
  <si>
    <t>classe 15</t>
  </si>
  <si>
    <t>classe 16</t>
  </si>
  <si>
    <t>classe 17</t>
  </si>
  <si>
    <t>classe 18</t>
  </si>
  <si>
    <t>totaux</t>
  </si>
  <si>
    <t>nb ecoles</t>
  </si>
  <si>
    <t>une action favorisant la continuité des apprentissages dans le cadre de la liaison école-collège</t>
  </si>
  <si>
    <t>action école-colège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</si>
</sst>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h:mm;@"/>
  </numFmts>
  <fonts count="52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2"/>
      <name val="Wingdings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4"/>
      <color indexed="8"/>
      <name val="Calibri"/>
      <family val="2"/>
    </font>
    <font>
      <sz val="9.2"/>
      <color indexed="8"/>
      <name val="Calibri"/>
      <family val="0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sz val="12"/>
      <color indexed="62"/>
      <name val="Calibri"/>
      <family val="2"/>
    </font>
    <font>
      <sz val="12"/>
      <color indexed="39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vertical="top" wrapText="1"/>
      <protection/>
    </xf>
    <xf numFmtId="0" fontId="0" fillId="33" borderId="12" xfId="0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" fillId="41" borderId="13" xfId="0" applyFont="1" applyFill="1" applyBorder="1" applyAlignment="1" applyProtection="1">
      <alignment vertical="center" wrapText="1"/>
      <protection/>
    </xf>
    <xf numFmtId="0" fontId="0" fillId="42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7" borderId="10" xfId="0" applyNumberFormat="1" applyFill="1" applyBorder="1" applyAlignment="1">
      <alignment/>
    </xf>
    <xf numFmtId="164" fontId="0" fillId="38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0" fillId="41" borderId="10" xfId="0" applyNumberFormat="1" applyFill="1" applyBorder="1" applyAlignment="1">
      <alignment/>
    </xf>
    <xf numFmtId="10" fontId="0" fillId="42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/>
    </xf>
    <xf numFmtId="0" fontId="0" fillId="42" borderId="10" xfId="0" applyFont="1" applyFill="1" applyBorder="1" applyAlignment="1">
      <alignment horizontal="center" wrapText="1"/>
    </xf>
    <xf numFmtId="0" fontId="0" fillId="43" borderId="17" xfId="0" applyFont="1" applyFill="1" applyBorder="1" applyAlignment="1">
      <alignment horizontal="center"/>
    </xf>
    <xf numFmtId="0" fontId="0" fillId="43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A1DDF6"/>
      <rgbColor rgb="00D1EDA8"/>
      <rgbColor rgb="00FFFF00"/>
      <rgbColor rgb="00DA8A89"/>
      <rgbColor rgb="0095EEFF"/>
      <rgbColor rgb="00D1403C"/>
      <rgbColor rgb="008DB241"/>
      <rgbColor rgb="00FFB6B4"/>
      <rgbColor rgb="0090713A"/>
      <rgbColor rgb="00C5B3E2"/>
      <rgbColor rgb="0031A1C0"/>
      <rgbColor rgb="00C0C0C0"/>
      <rgbColor rgb="00808080"/>
      <rgbColor rgb="008AA7D8"/>
      <rgbColor rgb="00B93734"/>
      <rgbColor rgb="00FFFFCC"/>
      <rgbColor rgb="00CCFFFF"/>
      <rgbColor rgb="00A2BFF8"/>
      <rgbColor rgb="00FF9A99"/>
      <rgbColor rgb="003268A9"/>
      <rgbColor rgb="00B6D1FF"/>
      <rgbColor rgb="00FFB88C"/>
      <rgbColor rgb="00F2A5A4"/>
      <rgbColor rgb="00DCFFA0"/>
      <rgbColor rgb="009DE2FF"/>
      <rgbColor rgb="00C4B4DD"/>
      <rgbColor rgb="00E27922"/>
      <rgbColor rgb="003F80CD"/>
      <rgbColor rgb="000000FF"/>
      <rgbColor rgb="0039B7D8"/>
      <rgbColor rgb="00D4F4A6"/>
      <rgbColor rgb="00CCFFCC"/>
      <rgbColor rgb="00FFFF99"/>
      <rgbColor rgb="0099CCFF"/>
      <rgbColor rgb="00FAA1A0"/>
      <rgbColor rgb="00C8B0ED"/>
      <rgbColor rgb="00FFCC99"/>
      <rgbColor rgb="003670B6"/>
      <rgbColor rgb="0033CCCC"/>
      <rgbColor rgb="00A0CA4A"/>
      <rgbColor rgb="00FFB977"/>
      <rgbColor rgb="00FF932B"/>
      <rgbColor rgb="00FF6600"/>
      <rgbColor rgb="007F5BAB"/>
      <rgbColor rgb="0083A63C"/>
      <rgbColor rgb="009BC1FF"/>
      <rgbColor rgb="002D96B3"/>
      <rgbColor rgb="00FFB885"/>
      <rgbColor rgb="00A5BFF0"/>
      <rgbColor rgb="00AD3330"/>
      <rgbColor rgb="00704F97"/>
      <rgbColor rgb="0068498D"/>
      <rgbColor rgb="00F2822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Connaissance du PAD EPS</a:t>
            </a:r>
          </a:p>
        </c:rich>
      </c:tx>
      <c:layout>
        <c:manualLayout>
          <c:xMode val="factor"/>
          <c:yMode val="factor"/>
          <c:x val="0.0415"/>
          <c:y val="0.019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20975"/>
          <c:w val="0.406"/>
          <c:h val="0.66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recuperations_donnees!$M$4:$N$4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recuperations_donnees!$M$29:$N$29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56125"/>
          <c:w val="0.099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d'heures hebdomadaires moyen </a:t>
            </a:r>
          </a:p>
        </c:rich>
      </c:tx>
      <c:layout>
        <c:manualLayout>
          <c:xMode val="factor"/>
          <c:yMode val="factor"/>
          <c:x val="-0.0185"/>
          <c:y val="0.01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39725"/>
          <c:w val="0.5585"/>
          <c:h val="0.564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9DE2FF"/>
                  </a:gs>
                  <a:gs pos="100000">
                    <a:srgbClr val="31A1C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B6D1FF"/>
                  </a:gs>
                  <a:gs pos="100000">
                    <a:srgbClr val="8AA7D8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FFB6B4"/>
                  </a:gs>
                  <a:gs pos="100000">
                    <a:srgbClr val="DA8A89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recuperations_donnees!$O$4:$V$4</c:f>
              <c:strCache>
                <c:ptCount val="8"/>
                <c:pt idx="0">
                  <c:v>1H</c:v>
                </c:pt>
                <c:pt idx="1">
                  <c:v>1H30</c:v>
                </c:pt>
                <c:pt idx="2">
                  <c:v>2H</c:v>
                </c:pt>
                <c:pt idx="3">
                  <c:v>2H30</c:v>
                </c:pt>
                <c:pt idx="4">
                  <c:v>3H</c:v>
                </c:pt>
                <c:pt idx="5">
                  <c:v>3H30</c:v>
                </c:pt>
                <c:pt idx="6">
                  <c:v>4H</c:v>
                </c:pt>
                <c:pt idx="7">
                  <c:v>5H</c:v>
                </c:pt>
              </c:strCache>
            </c:strRef>
          </c:cat>
          <c:val>
            <c:numRef>
              <c:f>recuperations_donnees!$O$29:$V$29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31825"/>
          <c:w val="0.122"/>
          <c:h val="0.6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de séances par semaine</a:t>
            </a:r>
          </a:p>
        </c:rich>
      </c:tx>
      <c:layout>
        <c:manualLayout>
          <c:xMode val="factor"/>
          <c:yMode val="factor"/>
          <c:x val="0.05075"/>
          <c:y val="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38475"/>
          <c:w val="0.58125"/>
          <c:h val="0.5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recuperations_donnees!$Z$4:$AD$4</c:f>
              <c:strCache>
                <c:ptCount val="5"/>
                <c:pt idx="0">
                  <c:v>1x/semaine</c:v>
                </c:pt>
                <c:pt idx="1">
                  <c:v>2x/semaine</c:v>
                </c:pt>
                <c:pt idx="2">
                  <c:v>3x/semaine</c:v>
                </c:pt>
                <c:pt idx="3">
                  <c:v>4x/semaine</c:v>
                </c:pt>
                <c:pt idx="4">
                  <c:v>5x/semaine</c:v>
                </c:pt>
              </c:strCache>
            </c:strRef>
          </c:cat>
          <c:val>
            <c:numRef>
              <c:f>recuperations_donnees!$Z$29:$AD$29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55425"/>
          <c:w val="0.2027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Programmation annuelle des 4 compétences</a:t>
            </a:r>
          </a:p>
        </c:rich>
      </c:tx>
      <c:layout>
        <c:manualLayout>
          <c:xMode val="factor"/>
          <c:yMode val="factor"/>
          <c:x val="0.14525"/>
          <c:y val="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"/>
          <c:y val="0.37325"/>
          <c:w val="0.56175"/>
          <c:h val="0.534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explosion val="0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recuperations_donnees!$AH$4:$AI$4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recuperations_donnees!$AH$29:$AI$29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60425"/>
          <c:w val="0.1037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Compétences difficiles à mettre en place</a:t>
            </a:r>
          </a:p>
        </c:rich>
      </c:tx>
      <c:layout>
        <c:manualLayout>
          <c:xMode val="factor"/>
          <c:yMode val="factor"/>
          <c:x val="0.1015"/>
          <c:y val="0.007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492"/>
          <c:w val="0.663"/>
          <c:h val="0.483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recuperations_donnees!$AJ$4:$AM$4</c:f>
              <c:strCache>
                <c:ptCount val="4"/>
                <c:pt idx="0">
                  <c:v>compétence 1</c:v>
                </c:pt>
                <c:pt idx="1">
                  <c:v>compétence 2</c:v>
                </c:pt>
                <c:pt idx="2">
                  <c:v>compétence 3</c:v>
                </c:pt>
                <c:pt idx="3">
                  <c:v>compétence 4</c:v>
                </c:pt>
              </c:strCache>
            </c:strRef>
          </c:cat>
          <c:val>
            <c:numRef>
              <c:f>recuperations_donnees!$AJ$29:$AM$29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6705"/>
          <c:w val="0.23275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CAUSES</a:t>
            </a:r>
          </a:p>
        </c:rich>
      </c:tx>
      <c:layout>
        <c:manualLayout>
          <c:xMode val="factor"/>
          <c:yMode val="factor"/>
          <c:x val="0.023"/>
          <c:y val="0.007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65"/>
          <c:y val="0.373"/>
          <c:w val="0.76225"/>
          <c:h val="0.55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5BFF0"/>
                  </a:gs>
                  <a:gs pos="100000">
                    <a:srgbClr val="3268A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2A5A4"/>
                  </a:gs>
                  <a:gs pos="100000">
                    <a:srgbClr val="AD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1EDA8"/>
                  </a:gs>
                  <a:gs pos="100000">
                    <a:srgbClr val="83A63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4B4DD"/>
                  </a:gs>
                  <a:gs pos="100000">
                    <a:srgbClr val="68498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DDF6"/>
                  </a:gs>
                  <a:gs pos="100000">
                    <a:srgbClr val="2D96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FFB88C"/>
                  </a:gs>
                  <a:gs pos="100000">
                    <a:srgbClr val="E2792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9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0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1"/>
            <c:spPr>
              <a:gradFill rotWithShape="1">
                <a:gsLst>
                  <a:gs pos="0">
                    <a:srgbClr val="FFB977"/>
                  </a:gs>
                  <a:gs pos="100000">
                    <a:srgbClr val="FF932B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recuperations_donnees!$AN$4:$AY$4</c:f>
              <c:strCache>
                <c:ptCount val="12"/>
                <c:pt idx="0">
                  <c:v>cause 1</c:v>
                </c:pt>
                <c:pt idx="1">
                  <c:v>cause 2</c:v>
                </c:pt>
                <c:pt idx="2">
                  <c:v>cause 3</c:v>
                </c:pt>
                <c:pt idx="3">
                  <c:v>cause 4</c:v>
                </c:pt>
                <c:pt idx="4">
                  <c:v>cause 5</c:v>
                </c:pt>
                <c:pt idx="5">
                  <c:v>cause 6</c:v>
                </c:pt>
                <c:pt idx="6">
                  <c:v>cause 7</c:v>
                </c:pt>
                <c:pt idx="7">
                  <c:v>cause 8</c:v>
                </c:pt>
                <c:pt idx="8">
                  <c:v>cause 9</c:v>
                </c:pt>
                <c:pt idx="9">
                  <c:v>cause 10</c:v>
                </c:pt>
                <c:pt idx="10">
                  <c:v>cause 11</c:v>
                </c:pt>
                <c:pt idx="11">
                  <c:v>cause 12</c:v>
                </c:pt>
              </c:strCache>
            </c:strRef>
          </c:cat>
          <c:val>
            <c:numRef>
              <c:f>recuperations_donnees!$AN$29:$AY$29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645"/>
          <c:w val="0.166"/>
          <c:h val="0.7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TYPES D'ÉCRITS</a:t>
            </a:r>
          </a:p>
        </c:rich>
      </c:tx>
      <c:layout>
        <c:manualLayout>
          <c:xMode val="factor"/>
          <c:yMode val="factor"/>
          <c:x val="0.0415"/>
          <c:y val="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42375"/>
          <c:w val="0.55875"/>
          <c:h val="0.5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recuperations_donnees!$AZ$4:$BD$4</c:f>
              <c:strCache>
                <c:ptCount val="5"/>
                <c:pt idx="0">
                  <c:v>affiches/tableaux</c:v>
                </c:pt>
                <c:pt idx="1">
                  <c:v>traces collectives</c:v>
                </c:pt>
                <c:pt idx="2">
                  <c:v>traces individuelles</c:v>
                </c:pt>
                <c:pt idx="3">
                  <c:v>support papier</c:v>
                </c:pt>
                <c:pt idx="4">
                  <c:v>support numérique</c:v>
                </c:pt>
              </c:strCache>
            </c:strRef>
          </c:cat>
          <c:val>
            <c:numRef>
              <c:f>recuperations_donnees!$AZ$29:$BD$29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"/>
          <c:y val="0.55375"/>
          <c:w val="0.29725"/>
          <c:h val="0.4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200025</xdr:rowOff>
    </xdr:from>
    <xdr:to>
      <xdr:col>14</xdr:col>
      <xdr:colOff>0</xdr:colOff>
      <xdr:row>13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247650" y="838200"/>
          <a:ext cx="12153900" cy="2114550"/>
        </a:xfrm>
        <a:prstGeom prst="roundRect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19050</xdr:rowOff>
    </xdr:from>
    <xdr:to>
      <xdr:col>14</xdr:col>
      <xdr:colOff>0</xdr:colOff>
      <xdr:row>78</xdr:row>
      <xdr:rowOff>152400</xdr:rowOff>
    </xdr:to>
    <xdr:sp>
      <xdr:nvSpPr>
        <xdr:cNvPr id="2" name="Rectangle à coins arrondis 3"/>
        <xdr:cNvSpPr>
          <a:spLocks/>
        </xdr:cNvSpPr>
      </xdr:nvSpPr>
      <xdr:spPr>
        <a:xfrm>
          <a:off x="247650" y="20002500"/>
          <a:ext cx="12153900" cy="2505075"/>
        </a:xfrm>
        <a:prstGeom prst="roundRect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9525</xdr:rowOff>
    </xdr:from>
    <xdr:to>
      <xdr:col>13</xdr:col>
      <xdr:colOff>276225</xdr:colOff>
      <xdr:row>69</xdr:row>
      <xdr:rowOff>152400</xdr:rowOff>
    </xdr:to>
    <xdr:sp>
      <xdr:nvSpPr>
        <xdr:cNvPr id="3" name="Rectangle à coins arrondis 4"/>
        <xdr:cNvSpPr>
          <a:spLocks/>
        </xdr:cNvSpPr>
      </xdr:nvSpPr>
      <xdr:spPr>
        <a:xfrm>
          <a:off x="266700" y="3209925"/>
          <a:ext cx="12134850" cy="16544925"/>
        </a:xfrm>
        <a:prstGeom prst="roundRect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0.962</cdr:y>
    </cdr:from>
    <cdr:to>
      <cdr:x>0.28375</cdr:x>
      <cdr:y>0.96225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190625" y="291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0.962</cdr:y>
    </cdr:from>
    <cdr:to>
      <cdr:x>0.28375</cdr:x>
      <cdr:y>0.96225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190625" y="291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0.96475</cdr:y>
    </cdr:from>
    <cdr:to>
      <cdr:x>0.15875</cdr:x>
      <cdr:y>0.965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666750" y="293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0.96675</cdr:y>
    </cdr:from>
    <cdr:to>
      <cdr:x>0.078</cdr:x>
      <cdr:y>0.967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385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0.96675</cdr:y>
    </cdr:from>
    <cdr:to>
      <cdr:x>0.078</cdr:x>
      <cdr:y>0.967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2385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0.96675</cdr:y>
    </cdr:from>
    <cdr:to>
      <cdr:x>0.078</cdr:x>
      <cdr:y>0.967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32385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0.96675</cdr:y>
    </cdr:from>
    <cdr:to>
      <cdr:x>0.078</cdr:x>
      <cdr:y>0.967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32385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0.96675</cdr:y>
    </cdr:from>
    <cdr:to>
      <cdr:x>0.078</cdr:x>
      <cdr:y>0.967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32385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0.9695</cdr:y>
    </cdr:from>
    <cdr:to>
      <cdr:x>0.239</cdr:x>
      <cdr:y>0.9695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000125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0.9695</cdr:y>
    </cdr:from>
    <cdr:to>
      <cdr:x>0.239</cdr:x>
      <cdr:y>0.9695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000125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0.9775</cdr:y>
    </cdr:from>
    <cdr:to>
      <cdr:x>0.03775</cdr:x>
      <cdr:y>0.9775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52400" y="409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0.9775</cdr:y>
    </cdr:from>
    <cdr:to>
      <cdr:x>0.03775</cdr:x>
      <cdr:y>0.9775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52400" y="409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0.9775</cdr:y>
    </cdr:from>
    <cdr:to>
      <cdr:x>0.03775</cdr:x>
      <cdr:y>0.9775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2400" y="409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0.9775</cdr:y>
    </cdr:from>
    <cdr:to>
      <cdr:x>0.03775</cdr:x>
      <cdr:y>0.9775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52400" y="409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9" name="Text Box 9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10" name="Text Box 10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0.927</cdr:y>
    </cdr:from>
    <cdr:to>
      <cdr:x>0.0155</cdr:x>
      <cdr:y>0.927</cdr:y>
    </cdr:to>
    <cdr:sp fLocksText="0">
      <cdr:nvSpPr>
        <cdr:cNvPr id="12" name="Text Box 12"/>
        <cdr:cNvSpPr txBox="1">
          <a:spLocks noChangeArrowheads="1"/>
        </cdr:cNvSpPr>
      </cdr:nvSpPr>
      <cdr:spPr>
        <a:xfrm>
          <a:off x="57150" y="387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0.96275</cdr:y>
    </cdr:from>
    <cdr:to>
      <cdr:x>0.058</cdr:x>
      <cdr:y>0.96325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8125" y="305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0.05775</cdr:x>
      <cdr:y>0.96275</cdr:y>
    </cdr:from>
    <cdr:to>
      <cdr:x>0.058</cdr:x>
      <cdr:y>0.96325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38125" y="305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0.05775</cdr:x>
      <cdr:y>0.96275</cdr:y>
    </cdr:from>
    <cdr:to>
      <cdr:x>0.058</cdr:x>
      <cdr:y>0.96325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238125" y="305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0.05775</cdr:x>
      <cdr:y>0.96275</cdr:y>
    </cdr:from>
    <cdr:to>
      <cdr:x>0.058</cdr:x>
      <cdr:y>0.96325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38125" y="305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0.05775</cdr:x>
      <cdr:y>0.96275</cdr:y>
    </cdr:from>
    <cdr:to>
      <cdr:x>0.058</cdr:x>
      <cdr:y>0.96325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238125" y="305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9525</xdr:rowOff>
    </xdr:from>
    <xdr:to>
      <xdr:col>17</xdr:col>
      <xdr:colOff>504825</xdr:colOff>
      <xdr:row>95</xdr:row>
      <xdr:rowOff>9525</xdr:rowOff>
    </xdr:to>
    <xdr:sp>
      <xdr:nvSpPr>
        <xdr:cNvPr id="1" name="Rectangle à coins arrondis 1"/>
        <xdr:cNvSpPr>
          <a:spLocks/>
        </xdr:cNvSpPr>
      </xdr:nvSpPr>
      <xdr:spPr>
        <a:xfrm>
          <a:off x="266700" y="771525"/>
          <a:ext cx="12706350" cy="17402175"/>
        </a:xfrm>
        <a:prstGeom prst="roundRect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742950</xdr:colOff>
      <xdr:row>8</xdr:row>
      <xdr:rowOff>9525</xdr:rowOff>
    </xdr:from>
    <xdr:to>
      <xdr:col>7</xdr:col>
      <xdr:colOff>390525</xdr:colOff>
      <xdr:row>24</xdr:row>
      <xdr:rowOff>0</xdr:rowOff>
    </xdr:to>
    <xdr:graphicFrame>
      <xdr:nvGraphicFramePr>
        <xdr:cNvPr id="2" name="Graphique 2"/>
        <xdr:cNvGraphicFramePr/>
      </xdr:nvGraphicFramePr>
      <xdr:xfrm>
        <a:off x="1019175" y="1600200"/>
        <a:ext cx="4219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8</xdr:row>
      <xdr:rowOff>9525</xdr:rowOff>
    </xdr:from>
    <xdr:to>
      <xdr:col>15</xdr:col>
      <xdr:colOff>447675</xdr:colOff>
      <xdr:row>24</xdr:row>
      <xdr:rowOff>9525</xdr:rowOff>
    </xdr:to>
    <xdr:graphicFrame>
      <xdr:nvGraphicFramePr>
        <xdr:cNvPr id="3" name="Graphique 3"/>
        <xdr:cNvGraphicFramePr/>
      </xdr:nvGraphicFramePr>
      <xdr:xfrm>
        <a:off x="7172325" y="1600200"/>
        <a:ext cx="42195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26</xdr:row>
      <xdr:rowOff>180975</xdr:rowOff>
    </xdr:from>
    <xdr:to>
      <xdr:col>7</xdr:col>
      <xdr:colOff>409575</xdr:colOff>
      <xdr:row>44</xdr:row>
      <xdr:rowOff>0</xdr:rowOff>
    </xdr:to>
    <xdr:graphicFrame>
      <xdr:nvGraphicFramePr>
        <xdr:cNvPr id="4" name="Graphique 4"/>
        <xdr:cNvGraphicFramePr/>
      </xdr:nvGraphicFramePr>
      <xdr:xfrm>
        <a:off x="1038225" y="5200650"/>
        <a:ext cx="42195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114300</xdr:colOff>
      <xdr:row>27</xdr:row>
      <xdr:rowOff>9525</xdr:rowOff>
    </xdr:from>
    <xdr:to>
      <xdr:col>15</xdr:col>
      <xdr:colOff>523875</xdr:colOff>
      <xdr:row>44</xdr:row>
      <xdr:rowOff>9525</xdr:rowOff>
    </xdr:to>
    <xdr:graphicFrame>
      <xdr:nvGraphicFramePr>
        <xdr:cNvPr id="5" name="Graphique 5"/>
        <xdr:cNvGraphicFramePr/>
      </xdr:nvGraphicFramePr>
      <xdr:xfrm>
        <a:off x="7248525" y="5219700"/>
        <a:ext cx="42195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752475</xdr:colOff>
      <xdr:row>47</xdr:row>
      <xdr:rowOff>0</xdr:rowOff>
    </xdr:from>
    <xdr:to>
      <xdr:col>7</xdr:col>
      <xdr:colOff>400050</xdr:colOff>
      <xdr:row>69</xdr:row>
      <xdr:rowOff>0</xdr:rowOff>
    </xdr:to>
    <xdr:graphicFrame>
      <xdr:nvGraphicFramePr>
        <xdr:cNvPr id="6" name="Graphique 6"/>
        <xdr:cNvGraphicFramePr/>
      </xdr:nvGraphicFramePr>
      <xdr:xfrm>
        <a:off x="1028700" y="9020175"/>
        <a:ext cx="4219575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95250</xdr:colOff>
      <xdr:row>47</xdr:row>
      <xdr:rowOff>9525</xdr:rowOff>
    </xdr:from>
    <xdr:to>
      <xdr:col>15</xdr:col>
      <xdr:colOff>504825</xdr:colOff>
      <xdr:row>69</xdr:row>
      <xdr:rowOff>9525</xdr:rowOff>
    </xdr:to>
    <xdr:graphicFrame>
      <xdr:nvGraphicFramePr>
        <xdr:cNvPr id="7" name="Graphique 7"/>
        <xdr:cNvGraphicFramePr/>
      </xdr:nvGraphicFramePr>
      <xdr:xfrm>
        <a:off x="7229475" y="9029700"/>
        <a:ext cx="4219575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38100</xdr:colOff>
      <xdr:row>72</xdr:row>
      <xdr:rowOff>190500</xdr:rowOff>
    </xdr:from>
    <xdr:to>
      <xdr:col>7</xdr:col>
      <xdr:colOff>447675</xdr:colOff>
      <xdr:row>89</xdr:row>
      <xdr:rowOff>133350</xdr:rowOff>
    </xdr:to>
    <xdr:graphicFrame>
      <xdr:nvGraphicFramePr>
        <xdr:cNvPr id="8" name="Graphique 8"/>
        <xdr:cNvGraphicFramePr/>
      </xdr:nvGraphicFramePr>
      <xdr:xfrm>
        <a:off x="1076325" y="13973175"/>
        <a:ext cx="4219575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80"/>
  <sheetViews>
    <sheetView tabSelected="1" zoomScalePageLayoutView="0" workbookViewId="0" topLeftCell="A46">
      <selection activeCell="G78" sqref="G78"/>
    </sheetView>
  </sheetViews>
  <sheetFormatPr defaultColWidth="10.8515625" defaultRowHeight="15"/>
  <cols>
    <col min="1" max="2" width="3.28125" style="1" customWidth="1"/>
    <col min="3" max="3" width="14.421875" style="1" customWidth="1"/>
    <col min="4" max="4" width="41.28125" style="1" customWidth="1"/>
    <col min="5" max="13" width="13.28125" style="1" customWidth="1"/>
    <col min="14" max="14" width="4.140625" style="1" customWidth="1"/>
    <col min="15" max="16384" width="10.8515625" style="1" customWidth="1"/>
  </cols>
  <sheetData>
    <row r="1" spans="27:28" ht="15">
      <c r="AA1" s="1" t="s">
        <v>0</v>
      </c>
      <c r="AB1" s="1" t="s">
        <v>1</v>
      </c>
    </row>
    <row r="2" spans="2:14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61" ht="20.25">
      <c r="B3" s="3"/>
      <c r="C3" s="68" t="s">
        <v>2</v>
      </c>
      <c r="D3" s="68"/>
      <c r="E3" s="68"/>
      <c r="F3" s="68"/>
      <c r="G3" s="68"/>
      <c r="H3" s="68"/>
      <c r="I3" s="68"/>
      <c r="J3" s="68"/>
      <c r="K3" s="68" t="b">
        <f>FALSE</f>
        <v>0</v>
      </c>
      <c r="L3" s="68"/>
      <c r="M3" s="68"/>
      <c r="N3" s="3"/>
      <c r="BI3" s="5"/>
    </row>
    <row r="4" spans="2:61" ht="2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BI4" s="5"/>
    </row>
    <row r="5" spans="2:61" ht="20.25">
      <c r="B5" s="3"/>
      <c r="C5" s="63" t="s">
        <v>3</v>
      </c>
      <c r="D5" s="63"/>
      <c r="E5" s="6"/>
      <c r="F5" s="69">
        <f>IF(F9="PRIMAIRE","ATTENTION VOUS AVEZ CHOISI PRIMAIRE DONC VOUS DEVEZ FAIRE 2 FICHIERS DISTINCTS POUR L'ÉLÉMENTAIRE ET LA MATERNELLE. N'OUBLIEZ PAS DE DÉFINIR POUR CHAQUE FICHIER LE NIVEAU EN CASE L9","")</f>
      </c>
      <c r="G5" s="69"/>
      <c r="H5" s="69"/>
      <c r="I5" s="69"/>
      <c r="J5" s="69"/>
      <c r="K5" s="69"/>
      <c r="L5" s="69"/>
      <c r="M5" s="69"/>
      <c r="N5" s="3"/>
      <c r="BI5" s="5"/>
    </row>
    <row r="6" spans="2:61" ht="20.25">
      <c r="B6" s="3"/>
      <c r="C6" s="4"/>
      <c r="D6" s="4"/>
      <c r="E6" s="4"/>
      <c r="F6" s="69"/>
      <c r="G6" s="69"/>
      <c r="H6" s="69"/>
      <c r="I6" s="69"/>
      <c r="J6" s="69"/>
      <c r="K6" s="69"/>
      <c r="L6" s="69"/>
      <c r="M6" s="69"/>
      <c r="N6" s="3"/>
      <c r="BI6" s="5"/>
    </row>
    <row r="7" spans="2:61" ht="20.25">
      <c r="B7" s="3"/>
      <c r="C7" s="70" t="s">
        <v>4</v>
      </c>
      <c r="D7" s="70"/>
      <c r="E7" s="70"/>
      <c r="F7" s="71"/>
      <c r="G7" s="71"/>
      <c r="H7" s="71"/>
      <c r="I7" s="71"/>
      <c r="J7" s="71"/>
      <c r="K7" s="71"/>
      <c r="L7" s="71"/>
      <c r="M7" s="71"/>
      <c r="N7" s="3"/>
      <c r="BI7" s="5"/>
    </row>
    <row r="8" spans="2:14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2:14" ht="15">
      <c r="B9" s="3"/>
      <c r="C9" s="64" t="s">
        <v>5</v>
      </c>
      <c r="D9" s="64"/>
      <c r="E9" s="64"/>
      <c r="F9" s="7"/>
      <c r="G9" s="2"/>
      <c r="H9" s="2"/>
      <c r="I9" s="72" t="s">
        <v>6</v>
      </c>
      <c r="J9" s="72"/>
      <c r="K9" s="8" t="s">
        <v>7</v>
      </c>
      <c r="L9" s="7"/>
      <c r="M9" s="3"/>
      <c r="N9" s="2"/>
    </row>
    <row r="10" spans="2:14" ht="15">
      <c r="B10" s="3"/>
      <c r="C10" s="3"/>
      <c r="D10" s="9"/>
      <c r="E10" s="9"/>
      <c r="F10" s="10"/>
      <c r="G10" s="2"/>
      <c r="H10" s="11"/>
      <c r="I10" s="9"/>
      <c r="J10" s="9"/>
      <c r="K10" s="11"/>
      <c r="L10" s="11"/>
      <c r="M10" s="3"/>
      <c r="N10" s="2"/>
    </row>
    <row r="11" spans="2:14" ht="15.75">
      <c r="B11" s="3"/>
      <c r="C11" s="64" t="s">
        <v>8</v>
      </c>
      <c r="D11" s="64"/>
      <c r="E11" s="64"/>
      <c r="F11" s="12"/>
      <c r="G11" s="2"/>
      <c r="H11" s="13"/>
      <c r="I11" s="65" t="s">
        <v>9</v>
      </c>
      <c r="J11" s="65"/>
      <c r="K11" s="65"/>
      <c r="L11" s="66"/>
      <c r="M11" s="66"/>
      <c r="N11" s="2"/>
    </row>
    <row r="12" spans="2:14" ht="15">
      <c r="B12" s="3"/>
      <c r="C12" s="3"/>
      <c r="D12" s="9"/>
      <c r="E12" s="9"/>
      <c r="F12" s="10"/>
      <c r="G12" s="2"/>
      <c r="H12" s="11"/>
      <c r="I12" s="14"/>
      <c r="J12" s="14"/>
      <c r="K12" s="11"/>
      <c r="L12" s="11"/>
      <c r="M12" s="3"/>
      <c r="N12" s="2"/>
    </row>
    <row r="13" spans="2:14" ht="15">
      <c r="B13" s="3"/>
      <c r="C13" s="67" t="s">
        <v>10</v>
      </c>
      <c r="D13" s="67"/>
      <c r="E13" s="67"/>
      <c r="F13" s="7"/>
      <c r="G13" s="2"/>
      <c r="H13" s="13"/>
      <c r="I13" s="64" t="s">
        <v>11</v>
      </c>
      <c r="J13" s="64"/>
      <c r="K13" s="64"/>
      <c r="L13" s="66"/>
      <c r="M13" s="66"/>
      <c r="N13" s="2"/>
    </row>
    <row r="14" spans="2:14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2:14" ht="7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2:14" ht="7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61" ht="20.25">
      <c r="B18" s="3"/>
      <c r="C18" s="63" t="s">
        <v>12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3"/>
      <c r="BI18" s="5"/>
    </row>
    <row r="19" spans="2:61" ht="20.2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BI19" s="5"/>
    </row>
    <row r="20" spans="2:14" ht="18.75">
      <c r="B20" s="3"/>
      <c r="C20" s="15"/>
      <c r="D20" s="3"/>
      <c r="E20" s="16" t="s">
        <v>13</v>
      </c>
      <c r="F20" s="16" t="s">
        <v>14</v>
      </c>
      <c r="G20" s="16" t="s">
        <v>15</v>
      </c>
      <c r="H20" s="16" t="s">
        <v>16</v>
      </c>
      <c r="I20" s="16" t="s">
        <v>17</v>
      </c>
      <c r="J20" s="16" t="s">
        <v>18</v>
      </c>
      <c r="K20" s="16" t="s">
        <v>19</v>
      </c>
      <c r="L20" s="16" t="s">
        <v>20</v>
      </c>
      <c r="M20" s="16" t="s">
        <v>21</v>
      </c>
      <c r="N20" s="2"/>
    </row>
    <row r="21" spans="2:14" ht="21" customHeight="1">
      <c r="B21" s="3"/>
      <c r="C21" s="60" t="s">
        <v>22</v>
      </c>
      <c r="D21" s="60"/>
      <c r="E21" s="17"/>
      <c r="F21" s="17"/>
      <c r="G21" s="17"/>
      <c r="H21" s="17"/>
      <c r="I21" s="17"/>
      <c r="J21" s="17"/>
      <c r="K21" s="17"/>
      <c r="L21" s="17"/>
      <c r="M21" s="17"/>
      <c r="N21" s="2"/>
    </row>
    <row r="22" spans="2:14" ht="25.5" customHeight="1">
      <c r="B22" s="3"/>
      <c r="C22" s="60" t="s">
        <v>23</v>
      </c>
      <c r="D22" s="60"/>
      <c r="E22" s="18"/>
      <c r="F22" s="18"/>
      <c r="G22" s="18"/>
      <c r="H22" s="18"/>
      <c r="I22" s="18"/>
      <c r="J22" s="18"/>
      <c r="K22" s="18"/>
      <c r="L22" s="18"/>
      <c r="M22" s="18"/>
      <c r="N22" s="2"/>
    </row>
    <row r="23" spans="2:14" ht="25.5" customHeight="1">
      <c r="B23" s="3"/>
      <c r="C23" s="60" t="s">
        <v>24</v>
      </c>
      <c r="D23" s="60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2:14" ht="25.5" customHeight="1">
      <c r="B24" s="3"/>
      <c r="C24" s="60" t="s">
        <v>25</v>
      </c>
      <c r="D24" s="60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2:14" ht="25.5" customHeight="1">
      <c r="B25" s="3"/>
      <c r="C25" s="60" t="s">
        <v>26</v>
      </c>
      <c r="D25" s="60"/>
      <c r="E25" s="18"/>
      <c r="F25" s="18"/>
      <c r="G25" s="18"/>
      <c r="H25" s="18"/>
      <c r="I25" s="18"/>
      <c r="J25" s="18"/>
      <c r="K25" s="18"/>
      <c r="L25" s="18"/>
      <c r="M25" s="18"/>
      <c r="N25" s="20"/>
    </row>
    <row r="26" spans="2:14" ht="25.5" customHeight="1">
      <c r="B26" s="3"/>
      <c r="C26" s="60" t="s">
        <v>27</v>
      </c>
      <c r="D26" s="60"/>
      <c r="E26" s="21"/>
      <c r="F26" s="21"/>
      <c r="G26" s="21"/>
      <c r="H26" s="21"/>
      <c r="I26" s="21"/>
      <c r="J26" s="21"/>
      <c r="K26" s="21"/>
      <c r="L26" s="21"/>
      <c r="M26" s="21"/>
      <c r="N26" s="20"/>
    </row>
    <row r="27" spans="2:14" ht="25.5" customHeight="1">
      <c r="B27" s="3"/>
      <c r="C27" s="61" t="s">
        <v>28</v>
      </c>
      <c r="D27" s="22" t="s">
        <v>29</v>
      </c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2:14" ht="25.5" customHeight="1">
      <c r="B28" s="3"/>
      <c r="C28" s="61"/>
      <c r="D28" s="22" t="s">
        <v>30</v>
      </c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2:14" ht="25.5" customHeight="1">
      <c r="B29" s="3"/>
      <c r="C29" s="61"/>
      <c r="D29" s="22" t="s">
        <v>31</v>
      </c>
      <c r="E29" s="18"/>
      <c r="F29" s="18"/>
      <c r="G29" s="18"/>
      <c r="H29" s="18"/>
      <c r="I29" s="18"/>
      <c r="J29" s="18"/>
      <c r="K29" s="18"/>
      <c r="L29" s="18"/>
      <c r="M29" s="18"/>
      <c r="N29" s="20"/>
    </row>
    <row r="30" spans="2:14" ht="25.5" customHeight="1">
      <c r="B30" s="3"/>
      <c r="C30" s="61"/>
      <c r="D30" s="22" t="s">
        <v>32</v>
      </c>
      <c r="E30" s="18"/>
      <c r="F30" s="18"/>
      <c r="G30" s="18"/>
      <c r="H30" s="18"/>
      <c r="I30" s="18"/>
      <c r="J30" s="18"/>
      <c r="K30" s="18"/>
      <c r="L30" s="18"/>
      <c r="M30" s="18"/>
      <c r="N30" s="20"/>
    </row>
    <row r="31" spans="2:14" ht="25.5" customHeight="1">
      <c r="B31" s="3"/>
      <c r="C31" s="61"/>
      <c r="D31" s="22" t="s">
        <v>33</v>
      </c>
      <c r="E31" s="18"/>
      <c r="F31" s="18"/>
      <c r="G31" s="18"/>
      <c r="H31" s="18"/>
      <c r="I31" s="18"/>
      <c r="J31" s="18"/>
      <c r="K31" s="18"/>
      <c r="L31" s="18"/>
      <c r="M31" s="18"/>
      <c r="N31" s="20"/>
    </row>
    <row r="32" spans="2:14" ht="25.5" customHeight="1">
      <c r="B32" s="3"/>
      <c r="C32" s="61"/>
      <c r="D32" s="22" t="s">
        <v>34</v>
      </c>
      <c r="E32" s="18"/>
      <c r="F32" s="18"/>
      <c r="G32" s="18"/>
      <c r="H32" s="18"/>
      <c r="I32" s="18"/>
      <c r="J32" s="18"/>
      <c r="K32" s="18"/>
      <c r="L32" s="18"/>
      <c r="M32" s="18"/>
      <c r="N32" s="20"/>
    </row>
    <row r="33" spans="2:14" ht="25.5" customHeight="1">
      <c r="B33" s="3"/>
      <c r="C33" s="61"/>
      <c r="D33" s="22" t="s">
        <v>35</v>
      </c>
      <c r="E33" s="18"/>
      <c r="F33" s="18"/>
      <c r="G33" s="18"/>
      <c r="H33" s="18"/>
      <c r="I33" s="18"/>
      <c r="J33" s="18"/>
      <c r="K33" s="18"/>
      <c r="L33" s="18"/>
      <c r="M33" s="18"/>
      <c r="N33" s="20"/>
    </row>
    <row r="34" spans="2:14" ht="25.5" customHeight="1">
      <c r="B34" s="3"/>
      <c r="C34" s="61"/>
      <c r="D34" s="22" t="s">
        <v>36</v>
      </c>
      <c r="E34" s="18"/>
      <c r="F34" s="18"/>
      <c r="G34" s="18"/>
      <c r="H34" s="18"/>
      <c r="I34" s="18"/>
      <c r="J34" s="18"/>
      <c r="K34" s="18"/>
      <c r="L34" s="18"/>
      <c r="M34" s="18"/>
      <c r="N34" s="20"/>
    </row>
    <row r="35" spans="2:14" ht="25.5" customHeight="1">
      <c r="B35" s="3"/>
      <c r="C35" s="61"/>
      <c r="D35" s="22" t="s">
        <v>37</v>
      </c>
      <c r="E35" s="18"/>
      <c r="F35" s="18"/>
      <c r="G35" s="18"/>
      <c r="H35" s="18"/>
      <c r="I35" s="18"/>
      <c r="J35" s="18"/>
      <c r="K35" s="18"/>
      <c r="L35" s="18"/>
      <c r="M35" s="18"/>
      <c r="N35" s="20"/>
    </row>
    <row r="36" spans="2:14" ht="25.5" customHeight="1">
      <c r="B36" s="3"/>
      <c r="C36" s="61"/>
      <c r="D36" s="22" t="s">
        <v>38</v>
      </c>
      <c r="E36" s="18"/>
      <c r="F36" s="18"/>
      <c r="G36" s="18"/>
      <c r="H36" s="18"/>
      <c r="I36" s="18"/>
      <c r="J36" s="18"/>
      <c r="K36" s="18"/>
      <c r="L36" s="18"/>
      <c r="M36" s="18"/>
      <c r="N36" s="20"/>
    </row>
    <row r="37" spans="2:14" ht="25.5" customHeight="1">
      <c r="B37" s="3"/>
      <c r="C37" s="61"/>
      <c r="D37" s="22" t="s">
        <v>39</v>
      </c>
      <c r="E37" s="18"/>
      <c r="F37" s="18"/>
      <c r="G37" s="18"/>
      <c r="H37" s="18"/>
      <c r="I37" s="18"/>
      <c r="J37" s="18"/>
      <c r="K37" s="18"/>
      <c r="L37" s="18"/>
      <c r="M37" s="18"/>
      <c r="N37" s="20"/>
    </row>
    <row r="38" spans="2:14" ht="25.5" customHeight="1">
      <c r="B38" s="3"/>
      <c r="C38" s="61"/>
      <c r="D38" s="23" t="s">
        <v>40</v>
      </c>
      <c r="E38" s="18"/>
      <c r="F38" s="18"/>
      <c r="G38" s="18"/>
      <c r="H38" s="18"/>
      <c r="I38" s="18"/>
      <c r="J38" s="18"/>
      <c r="K38" s="18"/>
      <c r="L38" s="18"/>
      <c r="M38" s="18"/>
      <c r="N38" s="20"/>
    </row>
    <row r="39" spans="2:14" ht="25.5" customHeight="1">
      <c r="B39" s="3"/>
      <c r="C39" s="61" t="s">
        <v>41</v>
      </c>
      <c r="D39" s="23" t="s">
        <v>42</v>
      </c>
      <c r="E39" s="18"/>
      <c r="F39" s="18"/>
      <c r="G39" s="18"/>
      <c r="H39" s="18"/>
      <c r="I39" s="18"/>
      <c r="J39" s="18"/>
      <c r="K39" s="18"/>
      <c r="L39" s="18"/>
      <c r="M39" s="18"/>
      <c r="N39" s="20"/>
    </row>
    <row r="40" spans="2:14" ht="25.5" customHeight="1">
      <c r="B40" s="3"/>
      <c r="C40" s="61"/>
      <c r="D40" s="23" t="s">
        <v>43</v>
      </c>
      <c r="E40" s="18"/>
      <c r="F40" s="18"/>
      <c r="G40" s="18"/>
      <c r="H40" s="18"/>
      <c r="I40" s="18"/>
      <c r="J40" s="18"/>
      <c r="K40" s="18"/>
      <c r="L40" s="18"/>
      <c r="M40" s="18"/>
      <c r="N40" s="20"/>
    </row>
    <row r="41" spans="2:14" ht="25.5" customHeight="1">
      <c r="B41" s="3"/>
      <c r="C41" s="61"/>
      <c r="D41" s="23" t="s">
        <v>44</v>
      </c>
      <c r="E41" s="18"/>
      <c r="F41" s="18"/>
      <c r="G41" s="18"/>
      <c r="H41" s="18"/>
      <c r="I41" s="18"/>
      <c r="J41" s="18"/>
      <c r="K41" s="18"/>
      <c r="L41" s="18"/>
      <c r="M41" s="18"/>
      <c r="N41" s="20"/>
    </row>
    <row r="42" spans="2:14" ht="25.5" customHeight="1">
      <c r="B42" s="3"/>
      <c r="C42" s="61"/>
      <c r="D42" s="23" t="s">
        <v>45</v>
      </c>
      <c r="E42" s="18"/>
      <c r="F42" s="18"/>
      <c r="G42" s="18"/>
      <c r="H42" s="18"/>
      <c r="I42" s="18"/>
      <c r="J42" s="18"/>
      <c r="K42" s="18"/>
      <c r="L42" s="18"/>
      <c r="M42" s="18"/>
      <c r="N42" s="20"/>
    </row>
    <row r="43" spans="2:14" ht="25.5" customHeight="1">
      <c r="B43" s="3"/>
      <c r="C43" s="61"/>
      <c r="D43" s="23" t="s">
        <v>46</v>
      </c>
      <c r="E43" s="18"/>
      <c r="F43" s="18"/>
      <c r="G43" s="18"/>
      <c r="H43" s="18"/>
      <c r="I43" s="18"/>
      <c r="J43" s="18"/>
      <c r="K43" s="18"/>
      <c r="L43" s="18"/>
      <c r="M43" s="18"/>
      <c r="N43" s="20"/>
    </row>
    <row r="44" spans="2:14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8.75">
      <c r="B45" s="3"/>
      <c r="C45" s="15"/>
      <c r="D45" s="3"/>
      <c r="E45" s="16" t="s">
        <v>47</v>
      </c>
      <c r="F45" s="16" t="s">
        <v>48</v>
      </c>
      <c r="G45" s="16" t="s">
        <v>49</v>
      </c>
      <c r="H45" s="16" t="s">
        <v>50</v>
      </c>
      <c r="I45" s="16" t="s">
        <v>51</v>
      </c>
      <c r="J45" s="16" t="s">
        <v>52</v>
      </c>
      <c r="K45" s="16" t="s">
        <v>53</v>
      </c>
      <c r="L45" s="16" t="s">
        <v>54</v>
      </c>
      <c r="M45" s="16" t="s">
        <v>55</v>
      </c>
      <c r="N45" s="2"/>
    </row>
    <row r="46" spans="2:14" ht="21" customHeight="1">
      <c r="B46" s="3"/>
      <c r="C46" s="60" t="s">
        <v>56</v>
      </c>
      <c r="D46" s="60"/>
      <c r="E46" s="17"/>
      <c r="F46" s="17"/>
      <c r="G46" s="17"/>
      <c r="H46" s="17"/>
      <c r="I46" s="17"/>
      <c r="J46" s="17"/>
      <c r="K46" s="17"/>
      <c r="L46" s="17"/>
      <c r="M46" s="17"/>
      <c r="N46" s="2"/>
    </row>
    <row r="47" spans="2:14" ht="25.5" customHeight="1">
      <c r="B47" s="3"/>
      <c r="C47" s="60" t="s">
        <v>23</v>
      </c>
      <c r="D47" s="60"/>
      <c r="E47" s="18"/>
      <c r="F47" s="18"/>
      <c r="G47" s="18"/>
      <c r="H47" s="18"/>
      <c r="I47" s="18"/>
      <c r="J47" s="18"/>
      <c r="K47" s="18"/>
      <c r="L47" s="18"/>
      <c r="M47" s="18"/>
      <c r="N47" s="2"/>
    </row>
    <row r="48" spans="2:14" ht="25.5" customHeight="1">
      <c r="B48" s="3"/>
      <c r="C48" s="60" t="s">
        <v>24</v>
      </c>
      <c r="D48" s="60"/>
      <c r="E48" s="18"/>
      <c r="F48" s="18"/>
      <c r="G48" s="18"/>
      <c r="H48" s="18"/>
      <c r="I48" s="18"/>
      <c r="J48" s="18"/>
      <c r="K48" s="18"/>
      <c r="L48" s="18"/>
      <c r="M48" s="18"/>
      <c r="N48" s="19"/>
    </row>
    <row r="49" spans="2:14" ht="25.5" customHeight="1">
      <c r="B49" s="3"/>
      <c r="C49" s="60" t="s">
        <v>25</v>
      </c>
      <c r="D49" s="60"/>
      <c r="E49" s="18"/>
      <c r="F49" s="18"/>
      <c r="G49" s="18"/>
      <c r="H49" s="18"/>
      <c r="I49" s="18"/>
      <c r="J49" s="18"/>
      <c r="K49" s="18"/>
      <c r="L49" s="18"/>
      <c r="M49" s="18"/>
      <c r="N49" s="19"/>
    </row>
    <row r="50" spans="2:14" ht="25.5" customHeight="1">
      <c r="B50" s="3"/>
      <c r="C50" s="60" t="s">
        <v>26</v>
      </c>
      <c r="D50" s="60"/>
      <c r="E50" s="18"/>
      <c r="F50" s="18"/>
      <c r="G50" s="18"/>
      <c r="H50" s="18"/>
      <c r="I50" s="18"/>
      <c r="J50" s="18"/>
      <c r="K50" s="18"/>
      <c r="L50" s="18"/>
      <c r="M50" s="18"/>
      <c r="N50" s="20"/>
    </row>
    <row r="51" spans="2:14" ht="25.5" customHeight="1">
      <c r="B51" s="3"/>
      <c r="C51" s="60" t="s">
        <v>27</v>
      </c>
      <c r="D51" s="60"/>
      <c r="E51" s="21"/>
      <c r="F51" s="21"/>
      <c r="G51" s="21"/>
      <c r="H51" s="21"/>
      <c r="I51" s="21"/>
      <c r="J51" s="21"/>
      <c r="K51" s="21"/>
      <c r="L51" s="21"/>
      <c r="M51" s="21"/>
      <c r="N51" s="20"/>
    </row>
    <row r="52" spans="2:14" ht="25.5" customHeight="1">
      <c r="B52" s="3"/>
      <c r="C52" s="61" t="s">
        <v>28</v>
      </c>
      <c r="D52" s="22" t="s">
        <v>29</v>
      </c>
      <c r="E52" s="18"/>
      <c r="F52" s="18"/>
      <c r="G52" s="18"/>
      <c r="H52" s="18"/>
      <c r="I52" s="18"/>
      <c r="J52" s="18"/>
      <c r="K52" s="18"/>
      <c r="L52" s="18"/>
      <c r="M52" s="18"/>
      <c r="N52" s="20"/>
    </row>
    <row r="53" spans="2:14" ht="25.5" customHeight="1">
      <c r="B53" s="3"/>
      <c r="C53" s="61"/>
      <c r="D53" s="22" t="s">
        <v>30</v>
      </c>
      <c r="E53" s="18"/>
      <c r="F53" s="18"/>
      <c r="G53" s="18"/>
      <c r="H53" s="18"/>
      <c r="I53" s="18"/>
      <c r="J53" s="18"/>
      <c r="K53" s="18"/>
      <c r="L53" s="18"/>
      <c r="M53" s="18"/>
      <c r="N53" s="20"/>
    </row>
    <row r="54" spans="2:14" ht="25.5" customHeight="1">
      <c r="B54" s="3"/>
      <c r="C54" s="61"/>
      <c r="D54" s="22" t="s">
        <v>31</v>
      </c>
      <c r="E54" s="18"/>
      <c r="F54" s="18"/>
      <c r="G54" s="18"/>
      <c r="H54" s="18"/>
      <c r="I54" s="18"/>
      <c r="J54" s="18"/>
      <c r="K54" s="18"/>
      <c r="L54" s="18"/>
      <c r="M54" s="18"/>
      <c r="N54" s="2"/>
    </row>
    <row r="55" spans="2:14" ht="25.5" customHeight="1">
      <c r="B55" s="3"/>
      <c r="C55" s="61"/>
      <c r="D55" s="22" t="s">
        <v>32</v>
      </c>
      <c r="E55" s="18"/>
      <c r="F55" s="18"/>
      <c r="G55" s="18"/>
      <c r="H55" s="18"/>
      <c r="I55" s="18"/>
      <c r="J55" s="18"/>
      <c r="K55" s="18"/>
      <c r="L55" s="18"/>
      <c r="M55" s="18"/>
      <c r="N55" s="2"/>
    </row>
    <row r="56" spans="2:14" ht="25.5" customHeight="1">
      <c r="B56" s="3"/>
      <c r="C56" s="61"/>
      <c r="D56" s="22" t="s">
        <v>33</v>
      </c>
      <c r="E56" s="18"/>
      <c r="F56" s="18"/>
      <c r="G56" s="18"/>
      <c r="H56" s="18"/>
      <c r="I56" s="18"/>
      <c r="J56" s="18"/>
      <c r="K56" s="18"/>
      <c r="L56" s="18"/>
      <c r="M56" s="18"/>
      <c r="N56" s="2"/>
    </row>
    <row r="57" spans="2:14" ht="25.5" customHeight="1">
      <c r="B57" s="3"/>
      <c r="C57" s="61"/>
      <c r="D57" s="22" t="s">
        <v>34</v>
      </c>
      <c r="E57" s="18"/>
      <c r="F57" s="18"/>
      <c r="G57" s="18"/>
      <c r="H57" s="18"/>
      <c r="I57" s="18"/>
      <c r="J57" s="18"/>
      <c r="K57" s="18"/>
      <c r="L57" s="18"/>
      <c r="M57" s="18"/>
      <c r="N57" s="2"/>
    </row>
    <row r="58" spans="2:14" ht="25.5" customHeight="1">
      <c r="B58" s="3"/>
      <c r="C58" s="61"/>
      <c r="D58" s="22" t="s">
        <v>35</v>
      </c>
      <c r="E58" s="18"/>
      <c r="F58" s="18"/>
      <c r="G58" s="18"/>
      <c r="H58" s="18"/>
      <c r="I58" s="18"/>
      <c r="J58" s="18"/>
      <c r="K58" s="18"/>
      <c r="L58" s="18"/>
      <c r="M58" s="18"/>
      <c r="N58" s="2"/>
    </row>
    <row r="59" spans="2:14" ht="25.5" customHeight="1">
      <c r="B59" s="3"/>
      <c r="C59" s="61"/>
      <c r="D59" s="22" t="s">
        <v>36</v>
      </c>
      <c r="E59" s="18"/>
      <c r="F59" s="18"/>
      <c r="G59" s="18"/>
      <c r="H59" s="18"/>
      <c r="I59" s="18"/>
      <c r="J59" s="18"/>
      <c r="K59" s="18"/>
      <c r="L59" s="18"/>
      <c r="M59" s="18"/>
      <c r="N59" s="2"/>
    </row>
    <row r="60" spans="2:14" ht="25.5" customHeight="1">
      <c r="B60" s="3"/>
      <c r="C60" s="61"/>
      <c r="D60" s="22" t="s">
        <v>37</v>
      </c>
      <c r="E60" s="18"/>
      <c r="F60" s="18"/>
      <c r="G60" s="18"/>
      <c r="H60" s="18"/>
      <c r="I60" s="18"/>
      <c r="J60" s="18"/>
      <c r="K60" s="18"/>
      <c r="L60" s="18"/>
      <c r="M60" s="18"/>
      <c r="N60" s="2"/>
    </row>
    <row r="61" spans="2:14" ht="25.5" customHeight="1">
      <c r="B61" s="3"/>
      <c r="C61" s="61"/>
      <c r="D61" s="22" t="s">
        <v>38</v>
      </c>
      <c r="E61" s="18"/>
      <c r="F61" s="18"/>
      <c r="G61" s="18"/>
      <c r="H61" s="18"/>
      <c r="I61" s="18"/>
      <c r="J61" s="18"/>
      <c r="K61" s="18"/>
      <c r="L61" s="18"/>
      <c r="M61" s="18"/>
      <c r="N61" s="2"/>
    </row>
    <row r="62" spans="2:14" ht="25.5" customHeight="1">
      <c r="B62" s="3"/>
      <c r="C62" s="61"/>
      <c r="D62" s="22" t="s">
        <v>39</v>
      </c>
      <c r="E62" s="18"/>
      <c r="F62" s="18"/>
      <c r="G62" s="18"/>
      <c r="H62" s="18"/>
      <c r="I62" s="18"/>
      <c r="J62" s="18"/>
      <c r="K62" s="18"/>
      <c r="L62" s="18"/>
      <c r="M62" s="18"/>
      <c r="N62" s="2"/>
    </row>
    <row r="63" spans="2:14" ht="25.5" customHeight="1">
      <c r="B63" s="3"/>
      <c r="C63" s="61"/>
      <c r="D63" s="23" t="s">
        <v>40</v>
      </c>
      <c r="E63" s="18"/>
      <c r="F63" s="18"/>
      <c r="G63" s="18"/>
      <c r="H63" s="18"/>
      <c r="I63" s="18"/>
      <c r="J63" s="18"/>
      <c r="K63" s="18"/>
      <c r="L63" s="18"/>
      <c r="M63" s="18"/>
      <c r="N63" s="2"/>
    </row>
    <row r="64" spans="2:14" ht="25.5" customHeight="1">
      <c r="B64" s="3"/>
      <c r="C64" s="62" t="s">
        <v>57</v>
      </c>
      <c r="D64" s="24" t="s">
        <v>42</v>
      </c>
      <c r="E64" s="18"/>
      <c r="F64" s="18"/>
      <c r="G64" s="18"/>
      <c r="H64" s="18"/>
      <c r="I64" s="18"/>
      <c r="J64" s="18"/>
      <c r="K64" s="18"/>
      <c r="L64" s="18"/>
      <c r="M64" s="18"/>
      <c r="N64" s="2"/>
    </row>
    <row r="65" spans="2:14" ht="25.5" customHeight="1">
      <c r="B65" s="3"/>
      <c r="C65" s="62"/>
      <c r="D65" s="24" t="s">
        <v>43</v>
      </c>
      <c r="E65" s="18"/>
      <c r="F65" s="18"/>
      <c r="G65" s="18"/>
      <c r="H65" s="18"/>
      <c r="I65" s="18"/>
      <c r="J65" s="18"/>
      <c r="K65" s="18"/>
      <c r="L65" s="18"/>
      <c r="M65" s="18"/>
      <c r="N65" s="2"/>
    </row>
    <row r="66" spans="2:14" ht="25.5" customHeight="1">
      <c r="B66" s="3"/>
      <c r="C66" s="62"/>
      <c r="D66" s="24" t="s">
        <v>44</v>
      </c>
      <c r="E66" s="18"/>
      <c r="F66" s="18"/>
      <c r="G66" s="18"/>
      <c r="H66" s="18"/>
      <c r="I66" s="18"/>
      <c r="J66" s="18"/>
      <c r="K66" s="18"/>
      <c r="L66" s="18"/>
      <c r="M66" s="18"/>
      <c r="N66" s="2"/>
    </row>
    <row r="67" spans="2:14" ht="25.5" customHeight="1">
      <c r="B67" s="3"/>
      <c r="C67" s="62"/>
      <c r="D67" s="24" t="s">
        <v>45</v>
      </c>
      <c r="E67" s="18"/>
      <c r="F67" s="18"/>
      <c r="G67" s="18"/>
      <c r="H67" s="18"/>
      <c r="I67" s="18"/>
      <c r="J67" s="18"/>
      <c r="K67" s="18"/>
      <c r="L67" s="18"/>
      <c r="M67" s="18"/>
      <c r="N67" s="2"/>
    </row>
    <row r="68" spans="2:14" ht="25.5" customHeight="1">
      <c r="B68" s="3"/>
      <c r="C68" s="62"/>
      <c r="D68" s="24" t="s">
        <v>46</v>
      </c>
      <c r="E68" s="18"/>
      <c r="F68" s="18"/>
      <c r="G68" s="18"/>
      <c r="H68" s="18"/>
      <c r="I68" s="18"/>
      <c r="J68" s="18"/>
      <c r="K68" s="18"/>
      <c r="L68" s="18"/>
      <c r="M68" s="18"/>
      <c r="N68" s="2"/>
    </row>
    <row r="69" spans="2:14" ht="15">
      <c r="B69" s="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"/>
    </row>
    <row r="70" spans="2:14" ht="30" customHeight="1">
      <c r="B70" s="3"/>
      <c r="C70" s="26"/>
      <c r="D70" s="26"/>
      <c r="E70" s="27"/>
      <c r="F70" s="27"/>
      <c r="G70" s="27"/>
      <c r="H70" s="27"/>
      <c r="I70" s="27"/>
      <c r="J70" s="27"/>
      <c r="K70" s="27"/>
      <c r="L70" s="27"/>
      <c r="M70" s="27"/>
      <c r="N70" s="3"/>
    </row>
    <row r="71" spans="2:14" ht="18.75">
      <c r="B71" s="3"/>
      <c r="C71" s="15"/>
      <c r="D71" s="3"/>
      <c r="E71" s="3"/>
      <c r="F71" s="28"/>
      <c r="G71" s="28"/>
      <c r="H71" s="28"/>
      <c r="I71" s="28"/>
      <c r="J71" s="3"/>
      <c r="K71" s="3"/>
      <c r="L71" s="3"/>
      <c r="M71" s="3"/>
      <c r="N71" s="2"/>
    </row>
    <row r="72" spans="2:14" ht="20.25">
      <c r="B72" s="3"/>
      <c r="C72" s="63" t="s">
        <v>58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2"/>
    </row>
    <row r="73" spans="2:14" ht="18.75">
      <c r="B73" s="3"/>
      <c r="C73" s="15"/>
      <c r="D73" s="3"/>
      <c r="E73" s="3"/>
      <c r="F73" s="28"/>
      <c r="G73" s="28"/>
      <c r="H73" s="28"/>
      <c r="I73" s="28"/>
      <c r="J73" s="3"/>
      <c r="K73" s="3"/>
      <c r="L73" s="3"/>
      <c r="M73" s="3"/>
      <c r="N73" s="2"/>
    </row>
    <row r="74" spans="2:14" ht="15">
      <c r="B74" s="3"/>
      <c r="C74" s="59" t="s">
        <v>59</v>
      </c>
      <c r="D74" s="59"/>
      <c r="E74" s="28"/>
      <c r="F74" s="28"/>
      <c r="G74" s="28"/>
      <c r="H74" s="28"/>
      <c r="I74" s="28"/>
      <c r="J74" s="3"/>
      <c r="K74" s="3"/>
      <c r="L74" s="3"/>
      <c r="M74" s="3"/>
      <c r="N74" s="2"/>
    </row>
    <row r="75" spans="2:14" ht="28.5" customHeight="1">
      <c r="B75" s="3"/>
      <c r="C75" s="58" t="s">
        <v>60</v>
      </c>
      <c r="D75" s="58"/>
      <c r="E75" s="58"/>
      <c r="F75" s="58"/>
      <c r="G75" s="29"/>
      <c r="H75" s="3"/>
      <c r="I75" s="28"/>
      <c r="J75" s="3"/>
      <c r="K75" s="3"/>
      <c r="L75" s="3"/>
      <c r="M75" s="3"/>
      <c r="N75" s="2"/>
    </row>
    <row r="76" spans="2:14" ht="28.5" customHeight="1">
      <c r="B76" s="3"/>
      <c r="C76" s="58" t="s">
        <v>61</v>
      </c>
      <c r="D76" s="58"/>
      <c r="E76" s="58"/>
      <c r="F76" s="58"/>
      <c r="G76" s="29"/>
      <c r="H76" s="3"/>
      <c r="I76" s="28"/>
      <c r="J76" s="3"/>
      <c r="K76" s="3"/>
      <c r="L76" s="3"/>
      <c r="M76" s="3"/>
      <c r="N76" s="2"/>
    </row>
    <row r="77" spans="2:14" ht="28.5" customHeight="1">
      <c r="B77" s="3"/>
      <c r="C77" s="58" t="s">
        <v>62</v>
      </c>
      <c r="D77" s="58"/>
      <c r="E77" s="58"/>
      <c r="F77" s="58"/>
      <c r="G77" s="29"/>
      <c r="H77" s="3"/>
      <c r="I77" s="28"/>
      <c r="J77" s="3"/>
      <c r="K77" s="3"/>
      <c r="L77" s="3"/>
      <c r="M77" s="3"/>
      <c r="N77" s="2"/>
    </row>
    <row r="78" spans="2:14" ht="28.5" customHeight="1">
      <c r="B78" s="3"/>
      <c r="C78" s="58" t="s">
        <v>145</v>
      </c>
      <c r="D78" s="58"/>
      <c r="E78" s="58"/>
      <c r="F78" s="58"/>
      <c r="G78" s="29"/>
      <c r="H78" s="3"/>
      <c r="I78" s="28"/>
      <c r="J78" s="3"/>
      <c r="K78" s="3"/>
      <c r="L78" s="3"/>
      <c r="M78" s="3"/>
      <c r="N78" s="2"/>
    </row>
    <row r="79" spans="2:14" ht="15">
      <c r="B79" s="3"/>
      <c r="C79" s="28"/>
      <c r="D79" s="28"/>
      <c r="E79" s="28"/>
      <c r="F79" s="3"/>
      <c r="G79" s="3"/>
      <c r="H79" s="3"/>
      <c r="I79" s="3"/>
      <c r="J79" s="3"/>
      <c r="K79" s="3"/>
      <c r="L79" s="3"/>
      <c r="M79" s="3"/>
      <c r="N79" s="2"/>
    </row>
    <row r="80" spans="2:14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sheetProtection password="D066" sheet="1" objects="1" scenarios="1" selectLockedCells="1"/>
  <mergeCells count="36">
    <mergeCell ref="C3:M3"/>
    <mergeCell ref="C5:D5"/>
    <mergeCell ref="F5:M6"/>
    <mergeCell ref="C7:E7"/>
    <mergeCell ref="F7:M7"/>
    <mergeCell ref="C9:E9"/>
    <mergeCell ref="I9:J9"/>
    <mergeCell ref="C11:E11"/>
    <mergeCell ref="I11:K11"/>
    <mergeCell ref="L11:M11"/>
    <mergeCell ref="C13:E13"/>
    <mergeCell ref="I13:K13"/>
    <mergeCell ref="L13:M13"/>
    <mergeCell ref="C18:M18"/>
    <mergeCell ref="C21:D21"/>
    <mergeCell ref="C22:D22"/>
    <mergeCell ref="C23:D23"/>
    <mergeCell ref="C24:D24"/>
    <mergeCell ref="C25:D25"/>
    <mergeCell ref="C72:M72"/>
    <mergeCell ref="C26:D26"/>
    <mergeCell ref="C27:C38"/>
    <mergeCell ref="C39:C43"/>
    <mergeCell ref="C46:D46"/>
    <mergeCell ref="C47:D47"/>
    <mergeCell ref="C48:D48"/>
    <mergeCell ref="C77:F77"/>
    <mergeCell ref="C74:D74"/>
    <mergeCell ref="C75:F75"/>
    <mergeCell ref="C76:F76"/>
    <mergeCell ref="C78:F78"/>
    <mergeCell ref="C49:D49"/>
    <mergeCell ref="C50:D50"/>
    <mergeCell ref="C51:D51"/>
    <mergeCell ref="C52:C63"/>
    <mergeCell ref="C64:C68"/>
  </mergeCells>
  <dataValidations count="9">
    <dataValidation type="list" allowBlank="1" showErrorMessage="1" errorTitle="Erreur de saisie" error="Chiffre uniquement !" sqref="E22:M22 E25:M25 E47:M47 E50:M50">
      <formula1>"OUI,NON"</formula1>
      <formula2>0</formula2>
    </dataValidation>
    <dataValidation type="list" allowBlank="1" showErrorMessage="1" sqref="F9">
      <formula1>"maternelle,élémentaire,primaire"</formula1>
      <formula2>0</formula2>
    </dataValidation>
    <dataValidation type="whole" allowBlank="1" showErrorMessage="1" errorTitle="Erreur de saisie" error="Chiffre uniquement !" sqref="E70:M70">
      <formula1>0</formula1>
      <formula2>24</formula2>
    </dataValidation>
    <dataValidation type="list" allowBlank="1" showErrorMessage="1" sqref="F13 G75:G78">
      <formula1>"oui,non"</formula1>
      <formula2>0</formula2>
    </dataValidation>
    <dataValidation type="list" allowBlank="1" showErrorMessage="1" errorTitle="Erreur de saisie" error="Chiffre uniquement !" sqref="E27:M43 E52:M68">
      <formula1>"OUI"</formula1>
      <formula2>0</formula2>
    </dataValidation>
    <dataValidation type="list" allowBlank="1" showErrorMessage="1" sqref="E26:M26 E51:M51">
      <formula1>"compétence1,compétence2,compétence3,compétence4"</formula1>
      <formula2>0</formula2>
    </dataValidation>
    <dataValidation type="list" allowBlank="1" showErrorMessage="1" sqref="L9">
      <formula1>"maternelle,élémentaire"</formula1>
      <formula2>0</formula2>
    </dataValidation>
    <dataValidation type="list" allowBlank="1" showErrorMessage="1" sqref="E23:M23 E48:M48">
      <formula1>"1,1,5,2,2,5,3,3,5,4,5"</formula1>
      <formula2>0</formula2>
    </dataValidation>
    <dataValidation type="list" allowBlank="1" showErrorMessage="1" errorTitle="Erreur de saisie" error="Chiffre uniquement !" sqref="E24:M24 E49:M49">
      <formula1>"1,2,3,4,5"</formula1>
      <formula2>0</formula2>
    </dataValidation>
  </dataValidations>
  <printOptions/>
  <pageMargins left="0.787401575" right="0.787401575" top="0.5118055555555555" bottom="0.4097222222222222" header="0.5118055555555555" footer="0.5118055555555555"/>
  <pageSetup horizontalDpi="300" verticalDpi="300" orientation="portrait" paperSize="9" scal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E1" sqref="AE1"/>
      <selection pane="bottomLeft" activeCell="A10" sqref="A10"/>
      <selection pane="bottomRight" activeCell="BL27" sqref="BL27"/>
    </sheetView>
  </sheetViews>
  <sheetFormatPr defaultColWidth="11.421875" defaultRowHeight="15"/>
  <cols>
    <col min="1" max="1" width="10.28125" style="0" customWidth="1"/>
    <col min="2" max="2" width="9.28125" style="0" customWidth="1"/>
    <col min="3" max="3" width="10.28125" style="0" customWidth="1"/>
    <col min="4" max="4" width="7.7109375" style="0" customWidth="1"/>
    <col min="5" max="5" width="12.28125" style="0" customWidth="1"/>
    <col min="6" max="6" width="6.7109375" style="0" customWidth="1"/>
    <col min="7" max="7" width="8.8515625" style="0" customWidth="1"/>
    <col min="8" max="8" width="10.28125" style="0" customWidth="1"/>
    <col min="9" max="9" width="13.7109375" style="0" customWidth="1"/>
    <col min="10" max="10" width="13.00390625" style="0" customWidth="1"/>
    <col min="11" max="12" width="7.00390625" style="0" customWidth="1"/>
    <col min="13" max="14" width="9.00390625" style="0" customWidth="1"/>
    <col min="15" max="15" width="4.8515625" style="0" customWidth="1"/>
    <col min="16" max="16" width="5.140625" style="0" customWidth="1"/>
    <col min="17" max="17" width="4.8515625" style="0" customWidth="1"/>
    <col min="18" max="19" width="5.8515625" style="0" bestFit="1" customWidth="1"/>
    <col min="20" max="20" width="4.7109375" style="0" customWidth="1"/>
    <col min="21" max="22" width="4.8515625" style="0" customWidth="1"/>
    <col min="23" max="23" width="7.7109375" style="0" customWidth="1"/>
    <col min="24" max="24" width="10.28125" style="0" customWidth="1"/>
    <col min="25" max="25" width="8.28125" style="0" customWidth="1"/>
    <col min="26" max="30" width="10.00390625" style="0" customWidth="1"/>
    <col min="31" max="31" width="7.00390625" style="0" customWidth="1"/>
    <col min="32" max="32" width="10.28125" style="0" customWidth="1"/>
    <col min="33" max="33" width="8.28125" style="0" customWidth="1"/>
    <col min="34" max="34" width="7.7109375" style="0" customWidth="1"/>
    <col min="35" max="37" width="7.00390625" style="0" customWidth="1"/>
    <col min="38" max="38" width="7.7109375" style="0" customWidth="1"/>
    <col min="39" max="56" width="7.00390625" style="0" customWidth="1"/>
    <col min="57" max="58" width="8.7109375" style="0" customWidth="1"/>
    <col min="59" max="62" width="7.00390625" style="0" customWidth="1"/>
  </cols>
  <sheetData>
    <row r="1" spans="1:64" ht="31.5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">
      <c r="A2" s="30"/>
      <c r="B2" s="83" t="s">
        <v>64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 t="s">
        <v>65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74" t="s">
        <v>66</v>
      </c>
      <c r="BF2" s="75"/>
      <c r="BG2" s="75"/>
      <c r="BH2" s="75"/>
      <c r="BI2" s="75"/>
      <c r="BJ2" s="75"/>
      <c r="BK2" s="75"/>
      <c r="BL2" s="75"/>
    </row>
    <row r="3" spans="1:64" ht="12.75" customHeight="1">
      <c r="A3" s="31"/>
      <c r="B3" s="85" t="s">
        <v>67</v>
      </c>
      <c r="C3" s="85"/>
      <c r="D3" s="85"/>
      <c r="E3" s="85"/>
      <c r="F3" s="85"/>
      <c r="G3" s="32" t="s">
        <v>68</v>
      </c>
      <c r="H3" s="32" t="s">
        <v>69</v>
      </c>
      <c r="I3" s="32" t="s">
        <v>70</v>
      </c>
      <c r="J3" s="33" t="s">
        <v>71</v>
      </c>
      <c r="K3" s="86" t="s">
        <v>72</v>
      </c>
      <c r="L3" s="86"/>
      <c r="M3" s="80" t="s">
        <v>73</v>
      </c>
      <c r="N3" s="80"/>
      <c r="O3" s="80" t="s">
        <v>74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7" t="s">
        <v>75</v>
      </c>
      <c r="AA3" s="87"/>
      <c r="AB3" s="87"/>
      <c r="AC3" s="87"/>
      <c r="AD3" s="87"/>
      <c r="AE3" s="87"/>
      <c r="AF3" s="87"/>
      <c r="AG3" s="87"/>
      <c r="AH3" s="82" t="s">
        <v>76</v>
      </c>
      <c r="AI3" s="82"/>
      <c r="AJ3" s="79" t="s">
        <v>77</v>
      </c>
      <c r="AK3" s="79"/>
      <c r="AL3" s="79"/>
      <c r="AM3" s="79"/>
      <c r="AN3" s="80" t="s">
        <v>78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1" t="s">
        <v>79</v>
      </c>
      <c r="BA3" s="81"/>
      <c r="BB3" s="81"/>
      <c r="BC3" s="81"/>
      <c r="BD3" s="81"/>
      <c r="BE3" s="73" t="s">
        <v>80</v>
      </c>
      <c r="BF3" s="73"/>
      <c r="BG3" s="73" t="s">
        <v>81</v>
      </c>
      <c r="BH3" s="73"/>
      <c r="BI3" s="73" t="s">
        <v>82</v>
      </c>
      <c r="BJ3" s="73"/>
      <c r="BK3" s="73" t="s">
        <v>146</v>
      </c>
      <c r="BL3" s="73"/>
    </row>
    <row r="4" spans="1:64" ht="51">
      <c r="A4" s="30"/>
      <c r="B4" s="34" t="s">
        <v>0</v>
      </c>
      <c r="C4" s="34" t="s">
        <v>1</v>
      </c>
      <c r="D4" s="78" t="s">
        <v>83</v>
      </c>
      <c r="E4" s="78"/>
      <c r="F4" s="35"/>
      <c r="G4" s="36"/>
      <c r="H4" s="36"/>
      <c r="I4" s="36"/>
      <c r="J4" s="37"/>
      <c r="K4" s="38" t="s">
        <v>84</v>
      </c>
      <c r="L4" s="38" t="s">
        <v>85</v>
      </c>
      <c r="M4" s="39" t="s">
        <v>84</v>
      </c>
      <c r="N4" s="39" t="s">
        <v>85</v>
      </c>
      <c r="O4" s="39" t="s">
        <v>86</v>
      </c>
      <c r="P4" s="39" t="s">
        <v>87</v>
      </c>
      <c r="Q4" s="39" t="s">
        <v>88</v>
      </c>
      <c r="R4" s="39" t="s">
        <v>89</v>
      </c>
      <c r="S4" s="39" t="s">
        <v>90</v>
      </c>
      <c r="T4" s="39" t="s">
        <v>91</v>
      </c>
      <c r="U4" s="39" t="s">
        <v>92</v>
      </c>
      <c r="V4" s="39" t="s">
        <v>93</v>
      </c>
      <c r="W4" s="39" t="s">
        <v>94</v>
      </c>
      <c r="X4" s="39" t="s">
        <v>95</v>
      </c>
      <c r="Y4" s="39" t="s">
        <v>96</v>
      </c>
      <c r="Z4" s="40" t="s">
        <v>97</v>
      </c>
      <c r="AA4" s="40" t="s">
        <v>98</v>
      </c>
      <c r="AB4" s="40" t="s">
        <v>99</v>
      </c>
      <c r="AC4" s="40" t="s">
        <v>100</v>
      </c>
      <c r="AD4" s="40" t="s">
        <v>101</v>
      </c>
      <c r="AE4" s="40" t="s">
        <v>94</v>
      </c>
      <c r="AF4" s="40" t="s">
        <v>95</v>
      </c>
      <c r="AG4" s="40" t="s">
        <v>96</v>
      </c>
      <c r="AH4" s="41" t="s">
        <v>84</v>
      </c>
      <c r="AI4" s="41" t="s">
        <v>85</v>
      </c>
      <c r="AJ4" s="42" t="s">
        <v>102</v>
      </c>
      <c r="AK4" s="42" t="s">
        <v>103</v>
      </c>
      <c r="AL4" s="42" t="s">
        <v>104</v>
      </c>
      <c r="AM4" s="42" t="s">
        <v>105</v>
      </c>
      <c r="AN4" s="39" t="s">
        <v>106</v>
      </c>
      <c r="AO4" s="39" t="s">
        <v>107</v>
      </c>
      <c r="AP4" s="39" t="s">
        <v>108</v>
      </c>
      <c r="AQ4" s="39" t="s">
        <v>109</v>
      </c>
      <c r="AR4" s="39" t="s">
        <v>110</v>
      </c>
      <c r="AS4" s="39" t="s">
        <v>111</v>
      </c>
      <c r="AT4" s="39" t="s">
        <v>112</v>
      </c>
      <c r="AU4" s="39" t="s">
        <v>113</v>
      </c>
      <c r="AV4" s="39" t="s">
        <v>114</v>
      </c>
      <c r="AW4" s="39" t="s">
        <v>115</v>
      </c>
      <c r="AX4" s="39" t="s">
        <v>116</v>
      </c>
      <c r="AY4" s="39" t="s">
        <v>117</v>
      </c>
      <c r="AZ4" s="43" t="s">
        <v>118</v>
      </c>
      <c r="BA4" s="43" t="s">
        <v>119</v>
      </c>
      <c r="BB4" s="43" t="s">
        <v>120</v>
      </c>
      <c r="BC4" s="43" t="s">
        <v>121</v>
      </c>
      <c r="BD4" s="43" t="s">
        <v>122</v>
      </c>
      <c r="BE4" s="44" t="s">
        <v>84</v>
      </c>
      <c r="BF4" s="44" t="s">
        <v>85</v>
      </c>
      <c r="BG4" s="44" t="s">
        <v>84</v>
      </c>
      <c r="BH4" s="44" t="s">
        <v>85</v>
      </c>
      <c r="BI4" s="44" t="s">
        <v>84</v>
      </c>
      <c r="BJ4" s="44" t="s">
        <v>85</v>
      </c>
      <c r="BK4" s="44" t="s">
        <v>84</v>
      </c>
      <c r="BL4" s="44" t="s">
        <v>85</v>
      </c>
    </row>
    <row r="5" spans="1:64" ht="15">
      <c r="A5" s="30"/>
      <c r="B5" s="34"/>
      <c r="C5" s="34"/>
      <c r="D5" s="34"/>
      <c r="E5" s="34" t="s">
        <v>123</v>
      </c>
      <c r="F5" s="34" t="s">
        <v>124</v>
      </c>
      <c r="G5" s="36"/>
      <c r="H5" s="36"/>
      <c r="I5" s="36"/>
      <c r="J5" s="37"/>
      <c r="K5" s="38"/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A5" s="40"/>
      <c r="AB5" s="40"/>
      <c r="AC5" s="40"/>
      <c r="AD5" s="40"/>
      <c r="AE5" s="40"/>
      <c r="AF5" s="40"/>
      <c r="AG5" s="40"/>
      <c r="AH5" s="41"/>
      <c r="AI5" s="41"/>
      <c r="AJ5" s="42"/>
      <c r="AK5" s="42"/>
      <c r="AL5" s="42"/>
      <c r="AM5" s="42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5"/>
      <c r="BA5" s="45"/>
      <c r="BB5" s="45"/>
      <c r="BC5" s="45"/>
      <c r="BD5" s="45"/>
      <c r="BE5" s="44"/>
      <c r="BF5" s="44"/>
      <c r="BG5" s="44"/>
      <c r="BH5" s="44"/>
      <c r="BI5" s="44"/>
      <c r="BJ5" s="44"/>
      <c r="BK5" s="44"/>
      <c r="BL5" s="44"/>
    </row>
    <row r="6" spans="1:64" ht="15">
      <c r="A6" s="30" t="s">
        <v>125</v>
      </c>
      <c r="B6" s="34"/>
      <c r="C6" s="34"/>
      <c r="D6" s="34"/>
      <c r="E6" s="34"/>
      <c r="F6" s="34">
        <f>IF(B6=$B$4,"maternelle",IF(E6=$B$4,"maternelle",IF(C6=$C$4,"élémentaire",IF(E6=$C$4,"élémentaire",""))))</f>
      </c>
      <c r="G6" s="36"/>
      <c r="H6" s="36"/>
      <c r="I6" s="36"/>
      <c r="J6" s="37"/>
      <c r="K6" s="38"/>
      <c r="L6" s="38"/>
      <c r="M6" s="39">
        <f>IF('enquete EPS'!E$22="oui",1,"")</f>
      </c>
      <c r="N6" s="39">
        <f>IF('enquete EPS'!E$22="non",1,"")</f>
      </c>
      <c r="O6" s="39"/>
      <c r="P6" s="39"/>
      <c r="Q6" s="39"/>
      <c r="R6" s="39"/>
      <c r="S6" s="39"/>
      <c r="T6" s="39"/>
      <c r="U6" s="39"/>
      <c r="V6" s="39"/>
      <c r="W6" s="39">
        <f>'enquete EPS'!E$23</f>
        <v>0</v>
      </c>
      <c r="X6" s="39"/>
      <c r="Y6" s="39"/>
      <c r="Z6" s="40"/>
      <c r="AA6" s="40"/>
      <c r="AB6" s="40"/>
      <c r="AC6" s="40"/>
      <c r="AD6" s="40"/>
      <c r="AE6" s="40">
        <f>'enquete EPS'!E$24</f>
        <v>0</v>
      </c>
      <c r="AF6" s="40"/>
      <c r="AG6" s="40"/>
      <c r="AH6" s="41"/>
      <c r="AI6" s="41"/>
      <c r="AJ6" s="42"/>
      <c r="AK6" s="42"/>
      <c r="AL6" s="42"/>
      <c r="AM6" s="42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45"/>
      <c r="BA6" s="45"/>
      <c r="BB6" s="45"/>
      <c r="BC6" s="45"/>
      <c r="BD6" s="45"/>
      <c r="BE6" s="44"/>
      <c r="BF6" s="44"/>
      <c r="BG6" s="44"/>
      <c r="BH6" s="44"/>
      <c r="BI6" s="44"/>
      <c r="BJ6" s="44"/>
      <c r="BK6" s="44"/>
      <c r="BL6" s="44"/>
    </row>
    <row r="7" spans="1:64" ht="15">
      <c r="A7" s="30" t="s">
        <v>126</v>
      </c>
      <c r="B7" s="34"/>
      <c r="C7" s="34"/>
      <c r="D7" s="34"/>
      <c r="E7" s="34"/>
      <c r="F7" s="34">
        <f aca="true" t="shared" si="0" ref="F7:F27">IF(B7=$B$4,"maternelle",IF(E7=$B$4,"maternelle",IF(C7=$C$4,"élémentaire",IF(E7=$C$4,"élémentaire",""))))</f>
      </c>
      <c r="G7" s="36"/>
      <c r="H7" s="36"/>
      <c r="I7" s="36"/>
      <c r="J7" s="37"/>
      <c r="K7" s="38"/>
      <c r="L7" s="38"/>
      <c r="M7" s="39">
        <f>IF('enquete EPS'!F$22="oui",1,"")</f>
      </c>
      <c r="N7" s="39">
        <f>IF('enquete EPS'!F$22="non",1,"")</f>
      </c>
      <c r="O7" s="39"/>
      <c r="P7" s="39"/>
      <c r="Q7" s="39"/>
      <c r="R7" s="39"/>
      <c r="S7" s="39"/>
      <c r="T7" s="39"/>
      <c r="U7" s="39"/>
      <c r="V7" s="39"/>
      <c r="W7" s="39">
        <f>'enquete EPS'!F$23</f>
        <v>0</v>
      </c>
      <c r="X7" s="39"/>
      <c r="Y7" s="39"/>
      <c r="Z7" s="40"/>
      <c r="AA7" s="40"/>
      <c r="AB7" s="40"/>
      <c r="AC7" s="40"/>
      <c r="AD7" s="40"/>
      <c r="AE7" s="40">
        <f>'enquete EPS'!F$24</f>
        <v>0</v>
      </c>
      <c r="AF7" s="40"/>
      <c r="AG7" s="40"/>
      <c r="AH7" s="41"/>
      <c r="AI7" s="41"/>
      <c r="AJ7" s="42"/>
      <c r="AK7" s="42"/>
      <c r="AL7" s="42"/>
      <c r="AM7" s="42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45"/>
      <c r="BA7" s="45"/>
      <c r="BB7" s="45"/>
      <c r="BC7" s="45"/>
      <c r="BD7" s="45"/>
      <c r="BE7" s="44"/>
      <c r="BF7" s="44"/>
      <c r="BG7" s="44"/>
      <c r="BH7" s="44"/>
      <c r="BI7" s="44"/>
      <c r="BJ7" s="44"/>
      <c r="BK7" s="44"/>
      <c r="BL7" s="44"/>
    </row>
    <row r="8" spans="1:64" ht="15">
      <c r="A8" s="30" t="s">
        <v>127</v>
      </c>
      <c r="B8" s="34"/>
      <c r="C8" s="34"/>
      <c r="D8" s="34"/>
      <c r="E8" s="34"/>
      <c r="F8" s="34">
        <f t="shared" si="0"/>
      </c>
      <c r="G8" s="36"/>
      <c r="H8" s="36"/>
      <c r="I8" s="36"/>
      <c r="J8" s="37"/>
      <c r="K8" s="38"/>
      <c r="L8" s="38"/>
      <c r="M8" s="39">
        <f>IF('enquete EPS'!G$22="oui",1,"")</f>
      </c>
      <c r="N8" s="39">
        <f>IF('enquete EPS'!G$22="non",1,"")</f>
      </c>
      <c r="O8" s="39"/>
      <c r="P8" s="39"/>
      <c r="Q8" s="39"/>
      <c r="R8" s="39"/>
      <c r="S8" s="39"/>
      <c r="T8" s="39"/>
      <c r="U8" s="39"/>
      <c r="V8" s="39"/>
      <c r="W8" s="39">
        <f>'enquete EPS'!G$23</f>
        <v>0</v>
      </c>
      <c r="X8" s="39"/>
      <c r="Y8" s="39"/>
      <c r="Z8" s="40"/>
      <c r="AA8" s="40"/>
      <c r="AB8" s="40"/>
      <c r="AC8" s="40"/>
      <c r="AD8" s="40"/>
      <c r="AE8" s="40">
        <f>'enquete EPS'!G$24</f>
        <v>0</v>
      </c>
      <c r="AF8" s="40"/>
      <c r="AG8" s="40"/>
      <c r="AH8" s="41"/>
      <c r="AI8" s="41"/>
      <c r="AJ8" s="42"/>
      <c r="AK8" s="42"/>
      <c r="AL8" s="42"/>
      <c r="AM8" s="42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45"/>
      <c r="BA8" s="45"/>
      <c r="BB8" s="45"/>
      <c r="BC8" s="45"/>
      <c r="BD8" s="45"/>
      <c r="BE8" s="44"/>
      <c r="BF8" s="44"/>
      <c r="BG8" s="44"/>
      <c r="BH8" s="44"/>
      <c r="BI8" s="44"/>
      <c r="BJ8" s="44"/>
      <c r="BK8" s="44"/>
      <c r="BL8" s="44"/>
    </row>
    <row r="9" spans="1:64" ht="15">
      <c r="A9" s="30" t="s">
        <v>128</v>
      </c>
      <c r="B9" s="34"/>
      <c r="C9" s="34"/>
      <c r="D9" s="34"/>
      <c r="E9" s="34"/>
      <c r="F9" s="34">
        <f t="shared" si="0"/>
      </c>
      <c r="G9" s="36"/>
      <c r="H9" s="36"/>
      <c r="I9" s="36"/>
      <c r="J9" s="37"/>
      <c r="K9" s="38"/>
      <c r="L9" s="38"/>
      <c r="M9" s="39">
        <f>IF('enquete EPS'!H$22="oui",1,"")</f>
      </c>
      <c r="N9" s="39">
        <f>IF('enquete EPS'!H$22="non",1,"")</f>
      </c>
      <c r="O9" s="39"/>
      <c r="P9" s="39"/>
      <c r="Q9" s="39"/>
      <c r="R9" s="39"/>
      <c r="S9" s="39"/>
      <c r="T9" s="39"/>
      <c r="U9" s="39"/>
      <c r="V9" s="39"/>
      <c r="W9" s="39">
        <f>'enquete EPS'!H$23</f>
        <v>0</v>
      </c>
      <c r="X9" s="39"/>
      <c r="Y9" s="39"/>
      <c r="Z9" s="40"/>
      <c r="AA9" s="40"/>
      <c r="AB9" s="40"/>
      <c r="AC9" s="40"/>
      <c r="AD9" s="40"/>
      <c r="AE9" s="40">
        <f>'enquete EPS'!H$24</f>
        <v>0</v>
      </c>
      <c r="AF9" s="40"/>
      <c r="AG9" s="40"/>
      <c r="AH9" s="41"/>
      <c r="AI9" s="41"/>
      <c r="AJ9" s="42"/>
      <c r="AK9" s="42"/>
      <c r="AL9" s="42"/>
      <c r="AM9" s="42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45"/>
      <c r="BA9" s="45"/>
      <c r="BB9" s="45"/>
      <c r="BC9" s="45"/>
      <c r="BD9" s="45"/>
      <c r="BE9" s="44"/>
      <c r="BF9" s="44"/>
      <c r="BG9" s="44"/>
      <c r="BH9" s="44"/>
      <c r="BI9" s="44"/>
      <c r="BJ9" s="44"/>
      <c r="BK9" s="44"/>
      <c r="BL9" s="44"/>
    </row>
    <row r="10" spans="1:64" ht="15">
      <c r="A10" s="30" t="s">
        <v>129</v>
      </c>
      <c r="B10" s="34"/>
      <c r="C10" s="34"/>
      <c r="D10" s="34"/>
      <c r="E10" s="34"/>
      <c r="F10" s="34">
        <f t="shared" si="0"/>
      </c>
      <c r="G10" s="36"/>
      <c r="H10" s="36"/>
      <c r="I10" s="36"/>
      <c r="J10" s="37"/>
      <c r="K10" s="38"/>
      <c r="L10" s="38"/>
      <c r="M10" s="39">
        <f>IF('enquete EPS'!I$22="oui",1,"")</f>
      </c>
      <c r="N10" s="39">
        <f>IF('enquete EPS'!I$22="non",1,"")</f>
      </c>
      <c r="O10" s="39"/>
      <c r="P10" s="39"/>
      <c r="Q10" s="39"/>
      <c r="R10" s="39"/>
      <c r="S10" s="39"/>
      <c r="T10" s="39"/>
      <c r="U10" s="39"/>
      <c r="V10" s="39"/>
      <c r="W10" s="39">
        <f>'enquete EPS'!I$23</f>
        <v>0</v>
      </c>
      <c r="X10" s="39"/>
      <c r="Y10" s="39"/>
      <c r="Z10" s="40"/>
      <c r="AA10" s="40"/>
      <c r="AB10" s="40"/>
      <c r="AC10" s="40"/>
      <c r="AD10" s="40"/>
      <c r="AE10" s="40">
        <f>'enquete EPS'!I$24</f>
        <v>0</v>
      </c>
      <c r="AF10" s="40"/>
      <c r="AG10" s="40"/>
      <c r="AH10" s="41"/>
      <c r="AI10" s="41"/>
      <c r="AJ10" s="42"/>
      <c r="AK10" s="42"/>
      <c r="AL10" s="42"/>
      <c r="AM10" s="42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45"/>
      <c r="BA10" s="45"/>
      <c r="BB10" s="45"/>
      <c r="BC10" s="45"/>
      <c r="BD10" s="45"/>
      <c r="BE10" s="44"/>
      <c r="BF10" s="44"/>
      <c r="BG10" s="44"/>
      <c r="BH10" s="44"/>
      <c r="BI10" s="44"/>
      <c r="BJ10" s="44"/>
      <c r="BK10" s="44"/>
      <c r="BL10" s="44"/>
    </row>
    <row r="11" spans="1:64" ht="15">
      <c r="A11" s="30" t="s">
        <v>130</v>
      </c>
      <c r="B11" s="34"/>
      <c r="C11" s="34"/>
      <c r="D11" s="34"/>
      <c r="E11" s="34"/>
      <c r="F11" s="34">
        <f t="shared" si="0"/>
      </c>
      <c r="G11" s="36"/>
      <c r="H11" s="36"/>
      <c r="I11" s="36"/>
      <c r="J11" s="37"/>
      <c r="K11" s="38"/>
      <c r="L11" s="38"/>
      <c r="M11" s="39">
        <f>IF('enquete EPS'!J$22="oui",1,"")</f>
      </c>
      <c r="N11" s="39">
        <f>IF('enquete EPS'!J$22="non",1,"")</f>
      </c>
      <c r="O11" s="39"/>
      <c r="P11" s="39"/>
      <c r="Q11" s="39"/>
      <c r="R11" s="39"/>
      <c r="S11" s="39"/>
      <c r="T11" s="39"/>
      <c r="U11" s="39"/>
      <c r="V11" s="39"/>
      <c r="W11" s="39">
        <f>'enquete EPS'!J$23</f>
        <v>0</v>
      </c>
      <c r="X11" s="39"/>
      <c r="Y11" s="39"/>
      <c r="Z11" s="40"/>
      <c r="AA11" s="40"/>
      <c r="AB11" s="40"/>
      <c r="AC11" s="40"/>
      <c r="AD11" s="40"/>
      <c r="AE11" s="40">
        <f>'enquete EPS'!J$24</f>
        <v>0</v>
      </c>
      <c r="AF11" s="40"/>
      <c r="AG11" s="40"/>
      <c r="AH11" s="41"/>
      <c r="AI11" s="41"/>
      <c r="AJ11" s="42"/>
      <c r="AK11" s="42"/>
      <c r="AL11" s="42"/>
      <c r="AM11" s="42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45"/>
      <c r="BA11" s="45"/>
      <c r="BB11" s="45"/>
      <c r="BC11" s="45"/>
      <c r="BD11" s="45"/>
      <c r="BE11" s="44"/>
      <c r="BF11" s="44"/>
      <c r="BG11" s="44"/>
      <c r="BH11" s="44"/>
      <c r="BI11" s="44"/>
      <c r="BJ11" s="44"/>
      <c r="BK11" s="44"/>
      <c r="BL11" s="44"/>
    </row>
    <row r="12" spans="1:64" ht="15">
      <c r="A12" s="30" t="s">
        <v>131</v>
      </c>
      <c r="B12" s="34"/>
      <c r="C12" s="34"/>
      <c r="D12" s="34"/>
      <c r="E12" s="34"/>
      <c r="F12" s="34">
        <f t="shared" si="0"/>
      </c>
      <c r="G12" s="36"/>
      <c r="H12" s="36"/>
      <c r="I12" s="36"/>
      <c r="J12" s="37"/>
      <c r="K12" s="38"/>
      <c r="L12" s="38"/>
      <c r="M12" s="39">
        <f>IF('enquete EPS'!K$22="oui",1,"")</f>
      </c>
      <c r="N12" s="39">
        <f>IF('enquete EPS'!K$22="non",1,"")</f>
      </c>
      <c r="O12" s="39"/>
      <c r="P12" s="39"/>
      <c r="Q12" s="39"/>
      <c r="R12" s="39"/>
      <c r="S12" s="39"/>
      <c r="T12" s="39"/>
      <c r="U12" s="39"/>
      <c r="V12" s="39"/>
      <c r="W12" s="39">
        <f>'enquete EPS'!K$23</f>
        <v>0</v>
      </c>
      <c r="X12" s="39"/>
      <c r="Y12" s="39"/>
      <c r="Z12" s="40"/>
      <c r="AA12" s="40"/>
      <c r="AB12" s="40"/>
      <c r="AC12" s="40"/>
      <c r="AD12" s="40"/>
      <c r="AE12" s="40">
        <f>'enquete EPS'!K$24</f>
        <v>0</v>
      </c>
      <c r="AF12" s="40"/>
      <c r="AG12" s="40"/>
      <c r="AH12" s="41"/>
      <c r="AI12" s="41"/>
      <c r="AJ12" s="42"/>
      <c r="AK12" s="42"/>
      <c r="AL12" s="42"/>
      <c r="AM12" s="42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5"/>
      <c r="BA12" s="45"/>
      <c r="BB12" s="45"/>
      <c r="BC12" s="45"/>
      <c r="BD12" s="45"/>
      <c r="BE12" s="44"/>
      <c r="BF12" s="44"/>
      <c r="BG12" s="44"/>
      <c r="BH12" s="44"/>
      <c r="BI12" s="44"/>
      <c r="BJ12" s="44"/>
      <c r="BK12" s="44"/>
      <c r="BL12" s="44"/>
    </row>
    <row r="13" spans="1:64" ht="15">
      <c r="A13" s="30" t="s">
        <v>132</v>
      </c>
      <c r="B13" s="34"/>
      <c r="C13" s="34"/>
      <c r="D13" s="34"/>
      <c r="E13" s="34"/>
      <c r="F13" s="34">
        <f t="shared" si="0"/>
      </c>
      <c r="G13" s="36"/>
      <c r="H13" s="36"/>
      <c r="I13" s="36"/>
      <c r="J13" s="37"/>
      <c r="K13" s="38"/>
      <c r="L13" s="38"/>
      <c r="M13" s="39">
        <f>IF('enquete EPS'!L$22="oui",1,"")</f>
      </c>
      <c r="N13" s="39">
        <f>IF('enquete EPS'!L$22="non",1,"")</f>
      </c>
      <c r="O13" s="39"/>
      <c r="P13" s="39"/>
      <c r="Q13" s="39"/>
      <c r="R13" s="39"/>
      <c r="S13" s="39"/>
      <c r="T13" s="39"/>
      <c r="U13" s="39"/>
      <c r="V13" s="39"/>
      <c r="W13" s="39">
        <f>'enquete EPS'!L$23</f>
        <v>0</v>
      </c>
      <c r="X13" s="39"/>
      <c r="Y13" s="39"/>
      <c r="Z13" s="40"/>
      <c r="AA13" s="40"/>
      <c r="AB13" s="40"/>
      <c r="AC13" s="40"/>
      <c r="AD13" s="40"/>
      <c r="AE13" s="40">
        <f>'enquete EPS'!L$24</f>
        <v>0</v>
      </c>
      <c r="AF13" s="40"/>
      <c r="AG13" s="40"/>
      <c r="AH13" s="41"/>
      <c r="AI13" s="41"/>
      <c r="AJ13" s="42"/>
      <c r="AK13" s="42"/>
      <c r="AL13" s="42"/>
      <c r="AM13" s="42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5"/>
      <c r="BA13" s="45"/>
      <c r="BB13" s="45"/>
      <c r="BC13" s="45"/>
      <c r="BD13" s="45"/>
      <c r="BE13" s="44"/>
      <c r="BF13" s="44"/>
      <c r="BG13" s="44"/>
      <c r="BH13" s="44"/>
      <c r="BI13" s="44"/>
      <c r="BJ13" s="44"/>
      <c r="BK13" s="44"/>
      <c r="BL13" s="44"/>
    </row>
    <row r="14" spans="1:64" ht="15">
      <c r="A14" s="30" t="s">
        <v>133</v>
      </c>
      <c r="B14" s="34"/>
      <c r="C14" s="34"/>
      <c r="D14" s="34"/>
      <c r="E14" s="34"/>
      <c r="F14" s="34">
        <f t="shared" si="0"/>
      </c>
      <c r="G14" s="36"/>
      <c r="H14" s="36"/>
      <c r="I14" s="36"/>
      <c r="J14" s="37"/>
      <c r="K14" s="38"/>
      <c r="L14" s="38"/>
      <c r="M14" s="39">
        <f>IF('enquete EPS'!M$22="oui",1,"")</f>
      </c>
      <c r="N14" s="39">
        <f>IF('enquete EPS'!M$22="non",1,"")</f>
      </c>
      <c r="O14" s="39"/>
      <c r="P14" s="39"/>
      <c r="Q14" s="39"/>
      <c r="R14" s="39"/>
      <c r="S14" s="39"/>
      <c r="T14" s="39"/>
      <c r="U14" s="39"/>
      <c r="V14" s="39"/>
      <c r="W14" s="39">
        <f>'enquete EPS'!M$23</f>
        <v>0</v>
      </c>
      <c r="X14" s="39"/>
      <c r="Y14" s="39"/>
      <c r="Z14" s="40"/>
      <c r="AA14" s="40"/>
      <c r="AB14" s="40"/>
      <c r="AC14" s="40"/>
      <c r="AD14" s="40"/>
      <c r="AE14" s="40">
        <f>'enquete EPS'!M$24</f>
        <v>0</v>
      </c>
      <c r="AF14" s="40"/>
      <c r="AG14" s="40"/>
      <c r="AH14" s="41"/>
      <c r="AI14" s="41"/>
      <c r="AJ14" s="42"/>
      <c r="AK14" s="42"/>
      <c r="AL14" s="42"/>
      <c r="AM14" s="42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5"/>
      <c r="BA14" s="45"/>
      <c r="BB14" s="45"/>
      <c r="BC14" s="45"/>
      <c r="BD14" s="45"/>
      <c r="BE14" s="44"/>
      <c r="BF14" s="44"/>
      <c r="BG14" s="44"/>
      <c r="BH14" s="44"/>
      <c r="BI14" s="44"/>
      <c r="BJ14" s="44"/>
      <c r="BK14" s="44"/>
      <c r="BL14" s="44"/>
    </row>
    <row r="15" spans="1:64" ht="15">
      <c r="A15" s="30" t="s">
        <v>134</v>
      </c>
      <c r="B15" s="34"/>
      <c r="C15" s="34"/>
      <c r="D15" s="34"/>
      <c r="E15" s="34"/>
      <c r="F15" s="34">
        <f t="shared" si="0"/>
      </c>
      <c r="G15" s="36"/>
      <c r="H15" s="36"/>
      <c r="I15" s="36"/>
      <c r="J15" s="37"/>
      <c r="K15" s="38"/>
      <c r="L15" s="38"/>
      <c r="M15" s="39">
        <f>IF('enquete EPS'!E$47="oui",1,"")</f>
      </c>
      <c r="N15" s="39">
        <f>IF('enquete EPS'!E$47="non",1,"")</f>
      </c>
      <c r="O15" s="39"/>
      <c r="P15" s="39"/>
      <c r="Q15" s="39"/>
      <c r="R15" s="39"/>
      <c r="S15" s="39"/>
      <c r="T15" s="39"/>
      <c r="U15" s="39"/>
      <c r="V15" s="39"/>
      <c r="W15" s="39">
        <f>'enquete EPS'!E$48</f>
        <v>0</v>
      </c>
      <c r="X15" s="39"/>
      <c r="Y15" s="39"/>
      <c r="Z15" s="40"/>
      <c r="AA15" s="40"/>
      <c r="AB15" s="40"/>
      <c r="AC15" s="40"/>
      <c r="AD15" s="40"/>
      <c r="AE15" s="40">
        <f>'enquete EPS'!E$49</f>
        <v>0</v>
      </c>
      <c r="AF15" s="40"/>
      <c r="AG15" s="40"/>
      <c r="AH15" s="41"/>
      <c r="AI15" s="41"/>
      <c r="AJ15" s="42"/>
      <c r="AK15" s="42"/>
      <c r="AL15" s="42"/>
      <c r="AM15" s="42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5"/>
      <c r="BA15" s="45"/>
      <c r="BB15" s="45"/>
      <c r="BC15" s="45"/>
      <c r="BD15" s="45"/>
      <c r="BE15" s="44"/>
      <c r="BF15" s="44"/>
      <c r="BG15" s="44"/>
      <c r="BH15" s="44"/>
      <c r="BI15" s="44"/>
      <c r="BJ15" s="44"/>
      <c r="BK15" s="44"/>
      <c r="BL15" s="44"/>
    </row>
    <row r="16" spans="1:64" ht="15">
      <c r="A16" s="30" t="s">
        <v>135</v>
      </c>
      <c r="B16" s="34"/>
      <c r="C16" s="34"/>
      <c r="D16" s="34"/>
      <c r="E16" s="34"/>
      <c r="F16" s="34">
        <f t="shared" si="0"/>
      </c>
      <c r="G16" s="36"/>
      <c r="H16" s="36"/>
      <c r="I16" s="36"/>
      <c r="J16" s="37"/>
      <c r="K16" s="38"/>
      <c r="L16" s="38"/>
      <c r="M16" s="39">
        <f>IF('enquete EPS'!F$47="oui",1,"")</f>
      </c>
      <c r="N16" s="39">
        <f>IF('enquete EPS'!F$47="non",1,"")</f>
      </c>
      <c r="O16" s="39"/>
      <c r="P16" s="39"/>
      <c r="Q16" s="39"/>
      <c r="R16" s="39"/>
      <c r="S16" s="39"/>
      <c r="T16" s="39"/>
      <c r="U16" s="39"/>
      <c r="V16" s="39"/>
      <c r="W16" s="39">
        <f>'enquete EPS'!F$48</f>
        <v>0</v>
      </c>
      <c r="X16" s="39"/>
      <c r="Y16" s="39"/>
      <c r="Z16" s="40"/>
      <c r="AA16" s="40"/>
      <c r="AB16" s="40"/>
      <c r="AC16" s="40"/>
      <c r="AD16" s="40"/>
      <c r="AE16" s="40">
        <f>'enquete EPS'!F$49</f>
        <v>0</v>
      </c>
      <c r="AF16" s="40"/>
      <c r="AG16" s="40"/>
      <c r="AH16" s="41"/>
      <c r="AI16" s="41"/>
      <c r="AJ16" s="42"/>
      <c r="AK16" s="42"/>
      <c r="AL16" s="42"/>
      <c r="AM16" s="42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5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</row>
    <row r="17" spans="1:64" ht="15">
      <c r="A17" s="30" t="s">
        <v>136</v>
      </c>
      <c r="B17" s="34"/>
      <c r="C17" s="34"/>
      <c r="D17" s="34"/>
      <c r="E17" s="34"/>
      <c r="F17" s="34">
        <f t="shared" si="0"/>
      </c>
      <c r="G17" s="36"/>
      <c r="H17" s="36"/>
      <c r="I17" s="36"/>
      <c r="J17" s="37"/>
      <c r="K17" s="38"/>
      <c r="L17" s="38"/>
      <c r="M17" s="39">
        <f>IF('enquete EPS'!G$47="oui",1,"")</f>
      </c>
      <c r="N17" s="39">
        <f>IF('enquete EPS'!G$47="non",1,"")</f>
      </c>
      <c r="O17" s="39"/>
      <c r="P17" s="39"/>
      <c r="Q17" s="39"/>
      <c r="R17" s="39"/>
      <c r="S17" s="39"/>
      <c r="T17" s="39"/>
      <c r="U17" s="39"/>
      <c r="V17" s="39"/>
      <c r="W17" s="39">
        <f>'enquete EPS'!G$48</f>
        <v>0</v>
      </c>
      <c r="X17" s="39"/>
      <c r="Y17" s="39"/>
      <c r="Z17" s="40"/>
      <c r="AA17" s="40"/>
      <c r="AB17" s="40"/>
      <c r="AC17" s="40"/>
      <c r="AD17" s="40"/>
      <c r="AE17" s="40">
        <f>'enquete EPS'!G$49</f>
        <v>0</v>
      </c>
      <c r="AF17" s="40"/>
      <c r="AG17" s="40"/>
      <c r="AH17" s="41"/>
      <c r="AI17" s="41"/>
      <c r="AJ17" s="42"/>
      <c r="AK17" s="42"/>
      <c r="AL17" s="42"/>
      <c r="AM17" s="42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5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</row>
    <row r="18" spans="1:64" ht="15">
      <c r="A18" s="30" t="s">
        <v>137</v>
      </c>
      <c r="B18" s="34"/>
      <c r="C18" s="34"/>
      <c r="D18" s="34"/>
      <c r="E18" s="34"/>
      <c r="F18" s="34">
        <f t="shared" si="0"/>
      </c>
      <c r="G18" s="36"/>
      <c r="H18" s="36"/>
      <c r="I18" s="36"/>
      <c r="J18" s="37"/>
      <c r="K18" s="38"/>
      <c r="L18" s="38"/>
      <c r="M18" s="39">
        <f>IF('enquete EPS'!H$47="oui",1,"")</f>
      </c>
      <c r="N18" s="39">
        <f>IF('enquete EPS'!H$47="non",1,"")</f>
      </c>
      <c r="O18" s="39"/>
      <c r="P18" s="39"/>
      <c r="Q18" s="39"/>
      <c r="R18" s="39"/>
      <c r="S18" s="39"/>
      <c r="T18" s="39"/>
      <c r="U18" s="39"/>
      <c r="V18" s="39"/>
      <c r="W18" s="39">
        <f>'enquete EPS'!H$48</f>
        <v>0</v>
      </c>
      <c r="X18" s="39"/>
      <c r="Y18" s="39"/>
      <c r="Z18" s="40"/>
      <c r="AA18" s="40"/>
      <c r="AB18" s="40"/>
      <c r="AC18" s="40"/>
      <c r="AD18" s="40"/>
      <c r="AE18" s="40">
        <f>'enquete EPS'!H$49</f>
        <v>0</v>
      </c>
      <c r="AF18" s="40"/>
      <c r="AG18" s="40"/>
      <c r="AH18" s="41"/>
      <c r="AI18" s="41"/>
      <c r="AJ18" s="42"/>
      <c r="AK18" s="42"/>
      <c r="AL18" s="42"/>
      <c r="AM18" s="42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5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</row>
    <row r="19" spans="1:64" ht="15">
      <c r="A19" s="30" t="s">
        <v>138</v>
      </c>
      <c r="B19" s="34"/>
      <c r="C19" s="34"/>
      <c r="D19" s="34"/>
      <c r="E19" s="34"/>
      <c r="F19" s="34">
        <f t="shared" si="0"/>
      </c>
      <c r="G19" s="36"/>
      <c r="H19" s="36"/>
      <c r="I19" s="36"/>
      <c r="J19" s="37"/>
      <c r="K19" s="38"/>
      <c r="L19" s="38"/>
      <c r="M19" s="39">
        <f>IF('enquete EPS'!I$47="oui",1,"")</f>
      </c>
      <c r="N19" s="39">
        <f>IF('enquete EPS'!I$47="non",1,"")</f>
      </c>
      <c r="O19" s="39"/>
      <c r="P19" s="39"/>
      <c r="Q19" s="39"/>
      <c r="R19" s="39"/>
      <c r="S19" s="39"/>
      <c r="T19" s="39"/>
      <c r="U19" s="39"/>
      <c r="V19" s="39"/>
      <c r="W19" s="39">
        <f>'enquete EPS'!I$48</f>
        <v>0</v>
      </c>
      <c r="X19" s="39"/>
      <c r="Y19" s="39"/>
      <c r="Z19" s="40"/>
      <c r="AA19" s="40"/>
      <c r="AB19" s="40"/>
      <c r="AC19" s="40"/>
      <c r="AD19" s="40"/>
      <c r="AE19" s="40">
        <f>'enquete EPS'!I$49</f>
        <v>0</v>
      </c>
      <c r="AF19" s="40"/>
      <c r="AG19" s="40"/>
      <c r="AH19" s="41"/>
      <c r="AI19" s="41"/>
      <c r="AJ19" s="42"/>
      <c r="AK19" s="42"/>
      <c r="AL19" s="42"/>
      <c r="AM19" s="4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5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</row>
    <row r="20" spans="1:64" ht="15">
      <c r="A20" s="30" t="s">
        <v>139</v>
      </c>
      <c r="B20" s="34"/>
      <c r="C20" s="34"/>
      <c r="D20" s="34"/>
      <c r="E20" s="34"/>
      <c r="F20" s="34">
        <f t="shared" si="0"/>
      </c>
      <c r="G20" s="36"/>
      <c r="H20" s="36"/>
      <c r="I20" s="36"/>
      <c r="J20" s="37"/>
      <c r="K20" s="38"/>
      <c r="L20" s="38"/>
      <c r="M20" s="39">
        <f>IF('enquete EPS'!J$47="oui",1,"")</f>
      </c>
      <c r="N20" s="39">
        <f>IF('enquete EPS'!J$47="non",1,"")</f>
      </c>
      <c r="O20" s="39"/>
      <c r="P20" s="39"/>
      <c r="Q20" s="39"/>
      <c r="R20" s="39"/>
      <c r="S20" s="39"/>
      <c r="T20" s="39"/>
      <c r="U20" s="39"/>
      <c r="V20" s="39"/>
      <c r="W20" s="39">
        <f>'enquete EPS'!J$48</f>
        <v>0</v>
      </c>
      <c r="X20" s="39"/>
      <c r="Y20" s="39"/>
      <c r="Z20" s="40"/>
      <c r="AA20" s="40"/>
      <c r="AB20" s="40"/>
      <c r="AC20" s="40"/>
      <c r="AD20" s="40"/>
      <c r="AE20" s="40">
        <f>'enquete EPS'!J$49</f>
        <v>0</v>
      </c>
      <c r="AF20" s="40"/>
      <c r="AG20" s="40"/>
      <c r="AH20" s="41"/>
      <c r="AI20" s="41"/>
      <c r="AJ20" s="42"/>
      <c r="AK20" s="42"/>
      <c r="AL20" s="42"/>
      <c r="AM20" s="42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45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</row>
    <row r="21" spans="1:64" ht="15">
      <c r="A21" s="30" t="s">
        <v>140</v>
      </c>
      <c r="B21" s="34"/>
      <c r="C21" s="34"/>
      <c r="D21" s="34"/>
      <c r="E21" s="34"/>
      <c r="F21" s="34">
        <f t="shared" si="0"/>
      </c>
      <c r="G21" s="36"/>
      <c r="H21" s="36"/>
      <c r="I21" s="36"/>
      <c r="J21" s="37"/>
      <c r="K21" s="38"/>
      <c r="L21" s="38"/>
      <c r="M21" s="39">
        <f>IF('enquete EPS'!K$47="oui",1,"")</f>
      </c>
      <c r="N21" s="39">
        <f>IF('enquete EPS'!K$47="non",1,"")</f>
      </c>
      <c r="O21" s="39"/>
      <c r="P21" s="39"/>
      <c r="Q21" s="39"/>
      <c r="R21" s="39"/>
      <c r="S21" s="39"/>
      <c r="T21" s="39"/>
      <c r="U21" s="39"/>
      <c r="V21" s="39"/>
      <c r="W21" s="39">
        <f>'enquete EPS'!K$48</f>
        <v>0</v>
      </c>
      <c r="X21" s="39"/>
      <c r="Y21" s="39"/>
      <c r="Z21" s="40"/>
      <c r="AA21" s="40"/>
      <c r="AB21" s="40"/>
      <c r="AC21" s="40"/>
      <c r="AD21" s="40"/>
      <c r="AE21" s="40">
        <f>'enquete EPS'!K$49</f>
        <v>0</v>
      </c>
      <c r="AF21" s="40"/>
      <c r="AG21" s="40"/>
      <c r="AH21" s="41"/>
      <c r="AI21" s="41"/>
      <c r="AJ21" s="42"/>
      <c r="AK21" s="42"/>
      <c r="AL21" s="42"/>
      <c r="AM21" s="42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45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</row>
    <row r="22" spans="1:64" ht="15">
      <c r="A22" s="30" t="s">
        <v>141</v>
      </c>
      <c r="B22" s="34"/>
      <c r="C22" s="34"/>
      <c r="D22" s="34"/>
      <c r="E22" s="34"/>
      <c r="F22" s="34">
        <f t="shared" si="0"/>
      </c>
      <c r="G22" s="36"/>
      <c r="H22" s="36"/>
      <c r="I22" s="36"/>
      <c r="J22" s="37"/>
      <c r="K22" s="38"/>
      <c r="L22" s="38"/>
      <c r="M22" s="39">
        <f>IF('enquete EPS'!L$47="oui",1,"")</f>
      </c>
      <c r="N22" s="39">
        <f>IF('enquete EPS'!L$47="non",1,"")</f>
      </c>
      <c r="O22" s="39"/>
      <c r="P22" s="39"/>
      <c r="Q22" s="39"/>
      <c r="R22" s="39"/>
      <c r="S22" s="39"/>
      <c r="T22" s="39"/>
      <c r="U22" s="39"/>
      <c r="V22" s="39"/>
      <c r="W22" s="39">
        <f>'enquete EPS'!L$48</f>
        <v>0</v>
      </c>
      <c r="X22" s="39"/>
      <c r="Y22" s="39"/>
      <c r="Z22" s="40"/>
      <c r="AA22" s="40"/>
      <c r="AB22" s="40"/>
      <c r="AC22" s="40"/>
      <c r="AD22" s="40"/>
      <c r="AE22" s="40">
        <f>'enquete EPS'!L$49</f>
        <v>0</v>
      </c>
      <c r="AF22" s="40"/>
      <c r="AG22" s="40"/>
      <c r="AH22" s="41"/>
      <c r="AI22" s="41"/>
      <c r="AJ22" s="42"/>
      <c r="AK22" s="42"/>
      <c r="AL22" s="42"/>
      <c r="AM22" s="42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45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</row>
    <row r="23" spans="1:64" ht="15">
      <c r="A23" s="30" t="s">
        <v>142</v>
      </c>
      <c r="B23" s="34"/>
      <c r="C23" s="34"/>
      <c r="D23" s="34"/>
      <c r="E23" s="34"/>
      <c r="F23" s="34">
        <f t="shared" si="0"/>
      </c>
      <c r="G23" s="36"/>
      <c r="H23" s="36"/>
      <c r="I23" s="36"/>
      <c r="J23" s="37"/>
      <c r="K23" s="38"/>
      <c r="L23" s="38"/>
      <c r="M23" s="39">
        <f>IF('enquete EPS'!M$47="oui",1,"")</f>
      </c>
      <c r="N23" s="39">
        <f>IF('enquete EPS'!M$47="non",1,"")</f>
      </c>
      <c r="O23" s="39"/>
      <c r="P23" s="39"/>
      <c r="Q23" s="39"/>
      <c r="R23" s="39"/>
      <c r="S23" s="39"/>
      <c r="T23" s="39"/>
      <c r="U23" s="39"/>
      <c r="V23" s="39"/>
      <c r="W23" s="39">
        <f>'enquete EPS'!M$48</f>
        <v>0</v>
      </c>
      <c r="X23" s="39"/>
      <c r="Y23" s="39"/>
      <c r="Z23" s="40"/>
      <c r="AA23" s="40"/>
      <c r="AB23" s="40"/>
      <c r="AC23" s="40"/>
      <c r="AD23" s="40"/>
      <c r="AE23" s="40">
        <f>'enquete EPS'!M$49</f>
        <v>0</v>
      </c>
      <c r="AF23" s="40"/>
      <c r="AG23" s="40"/>
      <c r="AH23" s="41"/>
      <c r="AI23" s="41"/>
      <c r="AJ23" s="42"/>
      <c r="AK23" s="42"/>
      <c r="AL23" s="42"/>
      <c r="AM23" s="42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5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</row>
    <row r="24" spans="1:64" ht="15">
      <c r="A24" s="30"/>
      <c r="B24" s="34"/>
      <c r="C24" s="34"/>
      <c r="D24" s="34"/>
      <c r="E24" s="34"/>
      <c r="F24" s="34">
        <f t="shared" si="0"/>
      </c>
      <c r="G24" s="36"/>
      <c r="H24" s="36"/>
      <c r="I24" s="36"/>
      <c r="J24" s="37"/>
      <c r="K24" s="38"/>
      <c r="L24" s="38"/>
      <c r="M24" s="39">
        <f>IF('enquete EPS'!W$22="oui",1,"")</f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40"/>
      <c r="AB24" s="40"/>
      <c r="AC24" s="40"/>
      <c r="AD24" s="40"/>
      <c r="AE24" s="40"/>
      <c r="AF24" s="40"/>
      <c r="AG24" s="40"/>
      <c r="AH24" s="41"/>
      <c r="AI24" s="41"/>
      <c r="AJ24" s="42"/>
      <c r="AK24" s="42"/>
      <c r="AL24" s="42"/>
      <c r="AM24" s="42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45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</row>
    <row r="25" spans="1:64" ht="15">
      <c r="A25" s="30"/>
      <c r="B25" s="34"/>
      <c r="C25" s="34"/>
      <c r="D25" s="34"/>
      <c r="E25" s="34"/>
      <c r="F25" s="34">
        <f t="shared" si="0"/>
      </c>
      <c r="G25" s="36"/>
      <c r="H25" s="36"/>
      <c r="I25" s="36"/>
      <c r="J25" s="37"/>
      <c r="K25" s="38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  <c r="AA25" s="40"/>
      <c r="AB25" s="40"/>
      <c r="AC25" s="40"/>
      <c r="AD25" s="40"/>
      <c r="AE25" s="40"/>
      <c r="AF25" s="40"/>
      <c r="AG25" s="40"/>
      <c r="AH25" s="41"/>
      <c r="AI25" s="41"/>
      <c r="AJ25" s="42"/>
      <c r="AK25" s="42"/>
      <c r="AL25" s="42"/>
      <c r="AM25" s="42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45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</row>
    <row r="26" spans="1:64" ht="15">
      <c r="A26" s="30"/>
      <c r="B26" s="34"/>
      <c r="C26" s="34"/>
      <c r="D26" s="34"/>
      <c r="E26" s="34"/>
      <c r="F26" s="34">
        <f t="shared" si="0"/>
      </c>
      <c r="G26" s="36"/>
      <c r="H26" s="36"/>
      <c r="I26" s="36"/>
      <c r="J26" s="37"/>
      <c r="K26" s="38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  <c r="AA26" s="40"/>
      <c r="AB26" s="40"/>
      <c r="AC26" s="40"/>
      <c r="AD26" s="40"/>
      <c r="AE26" s="40"/>
      <c r="AF26" s="40"/>
      <c r="AG26" s="40"/>
      <c r="AH26" s="41"/>
      <c r="AI26" s="41"/>
      <c r="AJ26" s="42"/>
      <c r="AK26" s="42"/>
      <c r="AL26" s="42"/>
      <c r="AM26" s="42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45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</row>
    <row r="27" spans="1:64" ht="15">
      <c r="A27" s="30" t="s">
        <v>143</v>
      </c>
      <c r="B27" s="34">
        <f>IF('enquete EPS'!F9="maternelle","maternelle","")</f>
      </c>
      <c r="C27" s="34">
        <f>IF('enquete EPS'!F9="élémentaire","élémentaire","")</f>
      </c>
      <c r="D27" s="34">
        <f>IF('enquete EPS'!F9="primaire","primaire","")</f>
      </c>
      <c r="E27" s="34">
        <f>'enquete EPS'!L9</f>
        <v>0</v>
      </c>
      <c r="F27" s="34">
        <f t="shared" si="0"/>
      </c>
      <c r="G27" s="36">
        <f>'enquete EPS'!F11</f>
        <v>0</v>
      </c>
      <c r="H27" s="36">
        <f>'enquete EPS'!L11</f>
        <v>0</v>
      </c>
      <c r="I27" s="36">
        <f>G27-H27</f>
        <v>0</v>
      </c>
      <c r="J27" s="37">
        <f>'enquete EPS'!L13</f>
        <v>0</v>
      </c>
      <c r="K27" s="38">
        <f>IF('enquete EPS'!F13="oui","OUI","")</f>
      </c>
      <c r="L27" s="38">
        <f>IF('enquete EPS'!F13="non","NON","")</f>
      </c>
      <c r="M27" s="39">
        <f>SUM(M6:M25)</f>
        <v>0</v>
      </c>
      <c r="N27" s="39">
        <f>SUM(N6:N25)</f>
        <v>0</v>
      </c>
      <c r="O27" s="39">
        <f>COUNTIF($W$6:$W$25,1)</f>
        <v>0</v>
      </c>
      <c r="P27" s="39">
        <f>COUNTIF($W$6:$W$25,1.5)</f>
        <v>0</v>
      </c>
      <c r="Q27" s="39">
        <f>COUNTIF($W$6:$W$25,2)</f>
        <v>0</v>
      </c>
      <c r="R27" s="39">
        <f>COUNTIF($W$6:$W$25,2.5)</f>
        <v>0</v>
      </c>
      <c r="S27" s="39">
        <f>COUNTIF($W$6:$W$25,3)</f>
        <v>0</v>
      </c>
      <c r="T27" s="39">
        <f>COUNTIF($W$6:$W$25,3.5)</f>
        <v>0</v>
      </c>
      <c r="U27" s="39">
        <f>COUNTIF($W$6:$W$25,4)</f>
        <v>0</v>
      </c>
      <c r="V27" s="39">
        <f>COUNTIF($W$6:$W$25,5)</f>
        <v>0</v>
      </c>
      <c r="W27" s="39">
        <f>SUM(W6:W25)</f>
        <v>0</v>
      </c>
      <c r="X27" s="39">
        <f>COUNTA('enquete EPS'!E23:M23,'enquete EPS'!E48:M48)</f>
        <v>0</v>
      </c>
      <c r="Y27" s="39"/>
      <c r="Z27" s="40">
        <f>COUNTIF($AE$6:$AE$23,1)</f>
        <v>0</v>
      </c>
      <c r="AA27" s="40">
        <f>COUNTIF($AE$6:$AE$23,2)</f>
        <v>0</v>
      </c>
      <c r="AB27" s="40">
        <f>COUNTIF($AE$6:$AE$23,3)</f>
        <v>0</v>
      </c>
      <c r="AC27" s="40">
        <f>COUNTIF($AE$6:$AE$23,4)</f>
        <v>0</v>
      </c>
      <c r="AD27" s="40">
        <f>COUNTIF($AE$6:$AE$23,5)</f>
        <v>0</v>
      </c>
      <c r="AE27" s="40">
        <f>SUM(AE6:AE25)</f>
        <v>0</v>
      </c>
      <c r="AF27" s="40">
        <f>COUNTA('enquete EPS'!E24:M24,'enquete EPS'!E49:M49)</f>
        <v>0</v>
      </c>
      <c r="AG27" s="40"/>
      <c r="AH27" s="41">
        <f>SUM(COUNTIF('enquete EPS'!E25:M25,"oui")+(COUNTIF('enquete EPS'!E50:M50,"oui")))</f>
        <v>0</v>
      </c>
      <c r="AI27" s="41">
        <f>SUM(COUNTIF('enquete EPS'!E25:M25,"non")+(COUNTIF('enquete EPS'!E50:M50,"non")))</f>
        <v>0</v>
      </c>
      <c r="AJ27" s="42">
        <f>SUM(COUNTIF('enquete EPS'!$E$26:$M$26,"compétence1")+(COUNTIF('enquete EPS'!$E$51:$M$51,"compétence1")))</f>
        <v>0</v>
      </c>
      <c r="AK27" s="42">
        <f>SUM(COUNTIF('enquete EPS'!$E$26:$M$26,"compétence2")+(COUNTIF('enquete EPS'!$E$51:$M$51,"compétence2")))</f>
        <v>0</v>
      </c>
      <c r="AL27" s="42">
        <f>SUM(COUNTIF('enquete EPS'!$E$26:$M$26,"compétence3")+(COUNTIF('enquete EPS'!$E$51:$M$51,"compétence3")))</f>
        <v>0</v>
      </c>
      <c r="AM27" s="42">
        <f>SUM(COUNTIF('enquete EPS'!$E$26:$M$26,"compétence4")+(COUNTIF('enquete EPS'!$E$51:$M$51,"compétence4")))</f>
        <v>0</v>
      </c>
      <c r="AN27" s="39">
        <f>SUM(COUNTIF('enquete EPS'!$E$27:$M$27,"OUI")+(COUNTIF('enquete EPS'!$E$52:$M$52,"OUI")))</f>
        <v>0</v>
      </c>
      <c r="AO27" s="39">
        <f>SUM(COUNTIF('enquete EPS'!$E$28:$M$28,"OUI")+(COUNTIF('enquete EPS'!$E$53:$M$53,"OUI")))</f>
        <v>0</v>
      </c>
      <c r="AP27" s="39">
        <f>SUM(COUNTIF('enquete EPS'!$E$29:$M$29,"OUI")+(COUNTIF('enquete EPS'!$E$54:$M$54,"OUI")))</f>
        <v>0</v>
      </c>
      <c r="AQ27" s="39">
        <f>SUM(COUNTIF('enquete EPS'!$E$30:$M$30,"OUI")+(COUNTIF('enquete EPS'!$E$55:$M$55,"OUI")))</f>
        <v>0</v>
      </c>
      <c r="AR27" s="39">
        <f>SUM(COUNTIF('enquete EPS'!$E$31:$M$31,"OUI")+(COUNTIF('enquete EPS'!$E$56:$M$56,"OUI")))</f>
        <v>0</v>
      </c>
      <c r="AS27" s="39">
        <f>SUM(COUNTIF('enquete EPS'!$E$32:$M$32,"OUI")+(COUNTIF('enquete EPS'!$E$57:$M$57,"OUI")))</f>
        <v>0</v>
      </c>
      <c r="AT27" s="39">
        <f>SUM(COUNTIF('enquete EPS'!$E$33:$M$33,"OUI")+(COUNTIF('enquete EPS'!$E$58:$M$58,"OUI")))</f>
        <v>0</v>
      </c>
      <c r="AU27" s="39">
        <f>SUM(COUNTIF('enquete EPS'!$E$34:$M$34,"OUI")+(COUNTIF('enquete EPS'!$E$59:$M$59,"OUI")))</f>
        <v>0</v>
      </c>
      <c r="AV27" s="39">
        <f>SUM(COUNTIF('enquete EPS'!$E$35:$M$35,"OUI")+(COUNTIF('enquete EPS'!$E$60:$M$60,"OUI")))</f>
        <v>0</v>
      </c>
      <c r="AW27" s="39">
        <f>SUM(COUNTIF('enquete EPS'!$E$36:$M$36,"OUI")+(COUNTIF('enquete EPS'!$E$61:$M$61,"OUI")))</f>
        <v>0</v>
      </c>
      <c r="AX27" s="39">
        <f>SUM(COUNTIF('enquete EPS'!$E$37:$M$37,"OUI")+(COUNTIF('enquete EPS'!$E$62:$M$62,"OUI")))</f>
        <v>0</v>
      </c>
      <c r="AY27" s="39">
        <f>SUM(COUNTIF('enquete EPS'!$E$38:$M$38,"OUI")+(COUNTIF('enquete EPS'!$E$63:$M$63,"OUI")))</f>
        <v>0</v>
      </c>
      <c r="AZ27" s="45">
        <f>SUM(COUNTIF('enquete EPS'!$E$39:$M$39,"OUI")+(COUNTIF('enquete EPS'!$E$64:$M$64,"OUI")))</f>
        <v>0</v>
      </c>
      <c r="BA27" s="45">
        <f>SUM(COUNTIF('enquete EPS'!$E$40:$M$40,"OUI")+(COUNTIF('enquete EPS'!$E$65:$M$65,"OUI")))</f>
        <v>0</v>
      </c>
      <c r="BB27" s="45">
        <f>SUM(COUNTIF('enquete EPS'!$E$41:$M$41,"OUI")+(COUNTIF('enquete EPS'!$E$66:$M$66,"OUI")))</f>
        <v>0</v>
      </c>
      <c r="BC27" s="45">
        <f>SUM(COUNTIF('enquete EPS'!$E$42:$M$42,"OUI")+(COUNTIF('enquete EPS'!$E$67:$M$67,"OUI")))</f>
        <v>0</v>
      </c>
      <c r="BD27" s="45">
        <f>SUM(COUNTIF('enquete EPS'!$E$43:$M$43,"OUI")+(COUNTIF('enquete EPS'!$E$68:$M$68,"OUI")))</f>
        <v>0</v>
      </c>
      <c r="BE27" s="44">
        <f>COUNTIF('enquete EPS'!G75,"OUI")</f>
        <v>0</v>
      </c>
      <c r="BF27" s="44">
        <f>COUNTIF('enquete EPS'!G75,"NON")</f>
        <v>0</v>
      </c>
      <c r="BG27" s="44">
        <f>COUNTIF('enquete EPS'!G76,"OUI")</f>
        <v>0</v>
      </c>
      <c r="BH27" s="44">
        <f>COUNTIF('enquete EPS'!G76,"NON")</f>
        <v>0</v>
      </c>
      <c r="BI27" s="44">
        <f>COUNTIF('enquete EPS'!G77,"OUI")</f>
        <v>0</v>
      </c>
      <c r="BJ27" s="44">
        <f>COUNTIF('enquete EPS'!G77,"NON")</f>
        <v>0</v>
      </c>
      <c r="BK27" s="44">
        <f>COUNTIF('enquete EPS'!G78,"OUI")</f>
        <v>0</v>
      </c>
      <c r="BL27" s="44">
        <f>COUNTIF('enquete EPS'!G78,"NON")</f>
        <v>0</v>
      </c>
    </row>
    <row r="28" spans="1:64" ht="15">
      <c r="A28" s="30" t="s">
        <v>144</v>
      </c>
      <c r="B28" s="34"/>
      <c r="C28" s="34"/>
      <c r="D28" s="34"/>
      <c r="E28" s="34"/>
      <c r="F28" s="34"/>
      <c r="G28" s="36"/>
      <c r="H28" s="36"/>
      <c r="I28" s="36"/>
      <c r="J28" s="37"/>
      <c r="K28" s="38"/>
      <c r="L28" s="38"/>
      <c r="M28" s="39">
        <f>SUM(M27:N27)</f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  <c r="AA28" s="40"/>
      <c r="AB28" s="40"/>
      <c r="AC28" s="40"/>
      <c r="AD28" s="40"/>
      <c r="AE28" s="40"/>
      <c r="AF28" s="40"/>
      <c r="AG28" s="40"/>
      <c r="AH28" s="41">
        <f>SUM(AH27:AI27)</f>
        <v>0</v>
      </c>
      <c r="AI28" s="41"/>
      <c r="AJ28" s="42">
        <f>SUM(AJ27:AM27)</f>
        <v>0</v>
      </c>
      <c r="AK28" s="42"/>
      <c r="AL28" s="42"/>
      <c r="AM28" s="42"/>
      <c r="AN28" s="39">
        <f>SUM(AN27:AY27)</f>
        <v>0</v>
      </c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45">
        <f>SUM(AZ27:$BE$27)</f>
        <v>0</v>
      </c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</row>
    <row r="29" spans="1:64" ht="15">
      <c r="A29" s="30" t="s">
        <v>96</v>
      </c>
      <c r="B29" s="46"/>
      <c r="C29" s="46"/>
      <c r="D29" s="46"/>
      <c r="E29" s="46"/>
      <c r="F29" s="46"/>
      <c r="G29" s="36"/>
      <c r="H29" s="47" t="e">
        <f>H27/G27</f>
        <v>#DIV/0!</v>
      </c>
      <c r="I29" s="47" t="e">
        <f>I27/G27</f>
        <v>#DIV/0!</v>
      </c>
      <c r="J29" s="37"/>
      <c r="K29" s="48"/>
      <c r="L29" s="48"/>
      <c r="M29" s="49" t="e">
        <f>M27/M28</f>
        <v>#DIV/0!</v>
      </c>
      <c r="N29" s="49" t="e">
        <f>N27/M28</f>
        <v>#DIV/0!</v>
      </c>
      <c r="O29" s="49" t="e">
        <f>O27/$X27</f>
        <v>#DIV/0!</v>
      </c>
      <c r="P29" s="49" t="e">
        <f aca="true" t="shared" si="1" ref="P29:V29">P27/$X27</f>
        <v>#DIV/0!</v>
      </c>
      <c r="Q29" s="49" t="e">
        <f t="shared" si="1"/>
        <v>#DIV/0!</v>
      </c>
      <c r="R29" s="49" t="e">
        <f t="shared" si="1"/>
        <v>#DIV/0!</v>
      </c>
      <c r="S29" s="49" t="e">
        <f t="shared" si="1"/>
        <v>#DIV/0!</v>
      </c>
      <c r="T29" s="49" t="e">
        <f t="shared" si="1"/>
        <v>#DIV/0!</v>
      </c>
      <c r="U29" s="49" t="e">
        <f t="shared" si="1"/>
        <v>#DIV/0!</v>
      </c>
      <c r="V29" s="49" t="e">
        <f t="shared" si="1"/>
        <v>#DIV/0!</v>
      </c>
      <c r="W29" s="50"/>
      <c r="X29" s="39"/>
      <c r="Y29" s="39"/>
      <c r="Z29" s="51" t="e">
        <f>Z27/$AF27</f>
        <v>#DIV/0!</v>
      </c>
      <c r="AA29" s="51" t="e">
        <f>AA27/$AF27</f>
        <v>#DIV/0!</v>
      </c>
      <c r="AB29" s="51" t="e">
        <f>AB27/$AF27</f>
        <v>#DIV/0!</v>
      </c>
      <c r="AC29" s="51" t="e">
        <f>AC27/$AF27</f>
        <v>#DIV/0!</v>
      </c>
      <c r="AD29" s="51" t="e">
        <f>AD27/$AF27</f>
        <v>#DIV/0!</v>
      </c>
      <c r="AE29" s="51"/>
      <c r="AF29" s="40"/>
      <c r="AG29" s="40"/>
      <c r="AH29" s="52" t="e">
        <f>AH27/$AH28</f>
        <v>#DIV/0!</v>
      </c>
      <c r="AI29" s="52" t="e">
        <f>AI27/$AH28</f>
        <v>#DIV/0!</v>
      </c>
      <c r="AJ29" s="53" t="e">
        <f>AJ27/$AJ28</f>
        <v>#DIV/0!</v>
      </c>
      <c r="AK29" s="53" t="e">
        <f>AK27/$AJ28</f>
        <v>#DIV/0!</v>
      </c>
      <c r="AL29" s="53" t="e">
        <f>AL27/$AJ28</f>
        <v>#DIV/0!</v>
      </c>
      <c r="AM29" s="53" t="e">
        <f>AM27/$AJ28</f>
        <v>#DIV/0!</v>
      </c>
      <c r="AN29" s="49" t="e">
        <f>AN27/$AN28</f>
        <v>#DIV/0!</v>
      </c>
      <c r="AO29" s="49" t="e">
        <f aca="true" t="shared" si="2" ref="AO29:AY29">AO27/$AN28</f>
        <v>#DIV/0!</v>
      </c>
      <c r="AP29" s="49" t="e">
        <f t="shared" si="2"/>
        <v>#DIV/0!</v>
      </c>
      <c r="AQ29" s="49" t="e">
        <f t="shared" si="2"/>
        <v>#DIV/0!</v>
      </c>
      <c r="AR29" s="49" t="e">
        <f t="shared" si="2"/>
        <v>#DIV/0!</v>
      </c>
      <c r="AS29" s="49" t="e">
        <f t="shared" si="2"/>
        <v>#DIV/0!</v>
      </c>
      <c r="AT29" s="49" t="e">
        <f t="shared" si="2"/>
        <v>#DIV/0!</v>
      </c>
      <c r="AU29" s="49" t="e">
        <f t="shared" si="2"/>
        <v>#DIV/0!</v>
      </c>
      <c r="AV29" s="49" t="e">
        <f t="shared" si="2"/>
        <v>#DIV/0!</v>
      </c>
      <c r="AW29" s="49" t="e">
        <f t="shared" si="2"/>
        <v>#DIV/0!</v>
      </c>
      <c r="AX29" s="49" t="e">
        <f t="shared" si="2"/>
        <v>#DIV/0!</v>
      </c>
      <c r="AY29" s="49" t="e">
        <f t="shared" si="2"/>
        <v>#DIV/0!</v>
      </c>
      <c r="AZ29" s="54" t="e">
        <f>AZ27/$AZ28</f>
        <v>#DIV/0!</v>
      </c>
      <c r="BA29" s="54" t="e">
        <f>BA27/$AZ28</f>
        <v>#DIV/0!</v>
      </c>
      <c r="BB29" s="54" t="e">
        <f>BB27/$AZ28</f>
        <v>#DIV/0!</v>
      </c>
      <c r="BC29" s="54" t="e">
        <f>BC27/$AZ28</f>
        <v>#DIV/0!</v>
      </c>
      <c r="BD29" s="54" t="e">
        <f>BD27/$AZ28</f>
        <v>#DIV/0!</v>
      </c>
      <c r="BE29" s="55"/>
      <c r="BF29" s="55"/>
      <c r="BG29" s="55"/>
      <c r="BH29" s="55"/>
      <c r="BI29" s="55"/>
      <c r="BJ29" s="55"/>
      <c r="BK29" s="55"/>
      <c r="BL29" s="55"/>
    </row>
    <row r="30" ht="15">
      <c r="Y30" s="56"/>
    </row>
  </sheetData>
  <sheetProtection selectLockedCells="1" selectUnlockedCells="1"/>
  <mergeCells count="18">
    <mergeCell ref="BI3:BJ3"/>
    <mergeCell ref="B2:L2"/>
    <mergeCell ref="M2:BD2"/>
    <mergeCell ref="B3:F3"/>
    <mergeCell ref="K3:L3"/>
    <mergeCell ref="M3:N3"/>
    <mergeCell ref="O3:Y3"/>
    <mergeCell ref="Z3:AG3"/>
    <mergeCell ref="BK3:BL3"/>
    <mergeCell ref="BE2:BL2"/>
    <mergeCell ref="A1:BL1"/>
    <mergeCell ref="D4:E4"/>
    <mergeCell ref="AJ3:AM3"/>
    <mergeCell ref="AN3:AY3"/>
    <mergeCell ref="AZ3:BD3"/>
    <mergeCell ref="BE3:BF3"/>
    <mergeCell ref="BG3:BH3"/>
    <mergeCell ref="AH3:A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97"/>
  <sheetViews>
    <sheetView zoomScalePageLayoutView="0" workbookViewId="0" topLeftCell="A1">
      <selection activeCell="R17" sqref="R17"/>
    </sheetView>
  </sheetViews>
  <sheetFormatPr defaultColWidth="11.421875" defaultRowHeight="15"/>
  <cols>
    <col min="1" max="1" width="4.140625" style="0" customWidth="1"/>
  </cols>
  <sheetData>
    <row r="5" spans="1:18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20.25">
      <c r="A6" s="57"/>
      <c r="B6" s="63" t="s">
        <v>12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57"/>
      <c r="N6" s="57"/>
      <c r="O6" s="57"/>
      <c r="P6" s="57"/>
      <c r="Q6" s="57"/>
      <c r="R6" s="57"/>
    </row>
    <row r="7" spans="1:18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ht="15">
      <c r="R97" s="57"/>
    </row>
  </sheetData>
  <sheetProtection password="D066" sheet="1" objects="1" scenarios="1" selectLockedCells="1" selectUnlockedCells="1"/>
  <mergeCells count="1">
    <mergeCell ref="B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munot</dc:creator>
  <cp:keywords/>
  <dc:description/>
  <cp:lastModifiedBy>sabine munot</cp:lastModifiedBy>
  <cp:lastPrinted>2016-01-20T08:34:49Z</cp:lastPrinted>
  <dcterms:created xsi:type="dcterms:W3CDTF">2018-09-19T09:21:36Z</dcterms:created>
  <dcterms:modified xsi:type="dcterms:W3CDTF">2018-09-19T09:21:36Z</dcterms:modified>
  <cp:category/>
  <cp:version/>
  <cp:contentType/>
  <cp:contentStatus/>
</cp:coreProperties>
</file>