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ent PRUNIER\Desktop\"/>
    </mc:Choice>
  </mc:AlternateContent>
  <bookViews>
    <workbookView xWindow="345" yWindow="0" windowWidth="10260" windowHeight="13080"/>
  </bookViews>
  <sheets>
    <sheet name="ACCUEIL" sheetId="2" r:id="rId1"/>
    <sheet name="Poules de 3" sheetId="29" r:id="rId2"/>
    <sheet name="Poules de 4" sheetId="45" r:id="rId3"/>
    <sheet name="Poules de 5" sheetId="46" r:id="rId4"/>
    <sheet name="Poules de 6" sheetId="47" r:id="rId5"/>
    <sheet name="Poules de 7" sheetId="48" r:id="rId6"/>
    <sheet name="Poules de 8" sheetId="49" r:id="rId7"/>
    <sheet name="Poules mélangées" sheetId="52" r:id="rId8"/>
    <sheet name="Tournoi à élimination directe" sheetId="54" r:id="rId9"/>
    <sheet name="Tournoi classant" sheetId="53" r:id="rId10"/>
    <sheet name="Tournoi classant avec repêchage" sheetId="38" r:id="rId11"/>
    <sheet name="LISTES" sheetId="40" r:id="rId12"/>
    <sheet name="AIDE" sheetId="56" r:id="rId13"/>
    <sheet name="SAUVEGARDES" sheetId="55" r:id="rId14"/>
  </sheets>
  <functionGroups builtInGroupCount="18"/>
  <definedNames>
    <definedName name="_xlnm._FilterDatabase" localSheetId="1" hidden="1">'Poules de 3'!$A$7:$A$90</definedName>
    <definedName name="_xlnm._FilterDatabase" localSheetId="7" hidden="1">'Poules mélangées'!$A$8:$A$402</definedName>
    <definedName name="EffacerNomsP3">'Poules de 3'!$B$11:$B$13,'Poules de 3'!$B$18:$B$20,'Poules de 3'!$B$25:$B$27,'Poules de 3'!$B$32:$B$34,'Poules de 3'!$B$39:$B$41,'Poules de 3'!$B$46:$B$48,'Poules de 3'!$B$53:$B$55,'Poules de 3'!$B$60:$B$62,'Poules de 3'!$B$67:$B$69,'Poules de 3'!$B$74:$B$76,'Poules de 3'!$B$81:$B$83,'Poules de 3'!$B$88:$B$90</definedName>
    <definedName name="EffacerNomsP4">'Poules de 4'!$B$11:$B$14,'Poules de 4'!$B$20:$B$23,'Poules de 4'!$B$29:$B$32,'Poules de 4'!$B$38:$B$41,'Poules de 4'!$B$47:$B$50,'Poules de 4'!$B$56:$B$59,'Poules de 4'!$B$65:$B$68,'Poules de 4'!$B$74:$B$77,'Poules de 4'!$B$83:$B$86</definedName>
    <definedName name="EffacerNomsP5">'Poules de 5'!$B$11:$B$15,'Poules de 5'!$B$20:$B$24,'Poules de 5'!$B$29:$B$33,'Poules de 5'!$B$38:$B$42,'Poules de 5'!$B$47:$B$51,'Poules de 5'!$B$56:$B$60,'Poules de 5'!$B$65:$B$69</definedName>
    <definedName name="EffacerNomsP6">'Poules de 6'!$B$11:$B$16,'Poules de 6'!$B$23:$B$28,'Poules de 6'!$B$35:$B$40,'Poules de 6'!$B$47:$B$52,'Poules de 6'!$B$59:$B$64,'Poules de 6'!$B$71:$B$76</definedName>
    <definedName name="EffacerNomsP7">'Poules de 7'!$B$11:$B$17,'Poules de 7'!$B$23:$B$29,'Poules de 7'!$B$35:$B$41,'Poules de 7'!$B$47:$B$53,'Poules de 7'!$B$59:$B$65</definedName>
    <definedName name="EffacerNomsP8">'Poules de 8'!$B$11:$B$18,'Poules de 8'!$B$23:$B$30,'Poules de 8'!$B$35:$B$42,'Poules de 8'!$B$47:$B$54,'Poules de 8'!$B$59:$B$66</definedName>
    <definedName name="EffacerNomsPM">'Poules mélangées'!$B$12:$B$14,'Poules mélangées'!$B$19:$B$21,'Poules mélangées'!$B$26:$B$28,'Poules mélangées'!$B$33:$B$35,'Poules mélangées'!$B$40:$B$42,'Poules mélangées'!$B$47:$B$49,'Poules mélangées'!$B$54:$B$56,'Poules mélangées'!$B$61:$B$63,'Poules mélangées'!$B$68:$B$70,'Poules mélangées'!$B$75:$B$77,'Poules mélangées'!$B$82:$B$84,'Poules mélangées'!$B$89:$B$91,'Poules mélangées'!$B$96:$B$99,'Poules mélangées'!$B$104:$B$107,'Poules mélangées'!$B$112:$B$115,'Poules mélangées'!$B$120:$B$123,'Poules mélangées'!$B$128:$B$131,'Poules mélangées'!$B$136:$B$139,'Poules mélangées'!$B$144:$B$147,'Poules mélangées'!$B$152:$B$155,'Poules mélangées'!$B$160:$B$163,'Poules mélangées'!$B$168:$B$172,'Poules mélangées'!$B$177:$B$181,'Poules mélangées'!$B$186:$B$190,'Poules mélangées'!$B$195:$B$199,'Poules mélangées'!$B$204:$B$208,'Poules mélangées'!$B$213:$B$217,'Poules mélangées'!$B$222:$B$226,'Poules mélangées'!$B$231:$B$236,'Poules mélangées'!$B$241:$B$246,'Poules mélangées'!$B$251:$B$256,'Poules mélangées'!$B$261:$B$266,'Poules mélangées'!$B$271:$B$276,'Poules mélangées'!$B$281:$B$286,'Poules mélangées'!$B$291:$B$297,'Poules mélangées'!$B$302:$B$308,'Poules mélangées'!$B$313:$B$319,'Poules mélangées'!$B$324:$B$330,'Poules mélangées'!$B$335:$B$341,'Poules mélangées'!$B$346:$B$353,'Poules mélangées'!$B$358:$B$365,'Poules mélangées'!$B$370:$B$377,'Poules mélangées'!$B$382:$B$389,'Poules mélangées'!$B$394:$B$401</definedName>
    <definedName name="EffacerNomsTC">'Tournoi classant'!$B$3,'Tournoi classant'!$B$5,'Tournoi classant'!$B$7,'Tournoi classant'!$B$9,'Tournoi classant'!$B$11,'Tournoi classant'!$B$13,'Tournoi classant'!$B$15,'Tournoi classant'!$B$17,'Tournoi classant'!$B$19,'Tournoi classant'!$B$21,'Tournoi classant'!$B$23,'Tournoi classant'!$B$25,'Tournoi classant'!$B$27,'Tournoi classant'!$B$29,'Tournoi classant'!$B$31,'Tournoi classant'!$B$33,'Tournoi classant'!$B$35,'Tournoi classant'!$B$37,'Tournoi classant'!$B$39,'Tournoi classant'!$B$41,'Tournoi classant'!$B$43,'Tournoi classant'!$B$45,'Tournoi classant'!$B$47,'Tournoi classant'!$B$49,'Tournoi classant'!$B$51,'Tournoi classant'!$B$53,'Tournoi classant'!$B$55,'Tournoi classant'!$B$57,'Tournoi classant'!$B$59,'Tournoi classant'!$B$61,'Tournoi classant'!$B$63,'Tournoi classant'!$B$65</definedName>
    <definedName name="EffacerNomsTC04">'Tournoi classant'!$B$3,'Tournoi classant'!$B$33,'Tournoi classant'!$B$35,'Tournoi classant'!$B$65</definedName>
    <definedName name="EffacerNomsTC05">'Tournoi classant'!$B$3,'Tournoi classant'!$B$19,'Tournoi classant'!$B$33,'Tournoi classant'!$B$35,'Tournoi classant'!$B$65</definedName>
    <definedName name="EffacerNomsTC06">'Tournoi classant'!$B$3,'Tournoi classant'!$B$19,'Tournoi classant'!$B$33,'Tournoi classant'!$B$35,'Tournoi classant'!$B$49,'Tournoi classant'!$B$65</definedName>
    <definedName name="EffacerNomsTC07">'Tournoi classant'!$B$3,'Tournoi classant'!$B$19,'Tournoi classant'!$B$33,'Tournoi classant'!$B$35,'Tournoi classant'!$B$49,'Tournoi classant'!$B$51,'Tournoi classant'!$B$65</definedName>
    <definedName name="EffacerNomsTC08">'Tournoi classant'!$B$3,'Tournoi classant'!$B$19,'Tournoi classant'!$B$33,'Tournoi classant'!$B$35,'Tournoi classant'!$B$49,'Tournoi classant'!$B$51,'Tournoi classant'!$B$65,'Tournoi classant'!$B$17</definedName>
    <definedName name="EffacerNomsTC09">'Tournoi classant'!$B$3,'Tournoi classant'!$B$19,'Tournoi classant'!$B$33,'Tournoi classant'!$B$35,'Tournoi classant'!$B$49,'Tournoi classant'!$B$51,'Tournoi classant'!$B$65,'Tournoi classant'!$B$17,'Tournoi classant'!$B$11</definedName>
    <definedName name="EffacerNomsTC10">'Tournoi classant'!$B$3,'Tournoi classant'!$B$19,'Tournoi classant'!$B$33,'Tournoi classant'!$B$35,'Tournoi classant'!$B$49,'Tournoi classant'!$B$51,'Tournoi classant'!$B$65,'Tournoi classant'!$B$17,'Tournoi classant'!$B$11,'Tournoi classant'!$B$57</definedName>
    <definedName name="EffacerNomsTC11">'Tournoi classant'!$B$3,'Tournoi classant'!$B$19,'Tournoi classant'!$B$33,'Tournoi classant'!$B$35,'Tournoi classant'!$B$49,'Tournoi classant'!$B$51,'Tournoi classant'!$B$65,'Tournoi classant'!$B$17,'Tournoi classant'!$B$11,'Tournoi classant'!$B$57,'Tournoi classant'!$B$43</definedName>
    <definedName name="EffacerNomsTC12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</definedName>
    <definedName name="EffacerNomsTC13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</definedName>
    <definedName name="EffacerNomsTC14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</definedName>
    <definedName name="EffacerNomsTC15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</definedName>
    <definedName name="EffacerNomsTC16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</definedName>
    <definedName name="EffacerNomsTC17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</definedName>
    <definedName name="EffacerNomsTC18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</definedName>
    <definedName name="EffacerNomsTC19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</definedName>
    <definedName name="EffacerNomsTC20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</definedName>
    <definedName name="EffacerNomsTC21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</definedName>
    <definedName name="EffacerNomsTC22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</definedName>
    <definedName name="EffacerNomsTC23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</definedName>
    <definedName name="EffacerNomsTC24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classant'!$B$55,'Tournoi classant'!$B$13</definedName>
    <definedName name="EffacerNomsTC25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classant'!$B$55,'Tournoi classant'!$B$13,'Tournoi classant'!$B$15</definedName>
    <definedName name="EffacerNomsTC26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classant'!$B$55,'Tournoi classant'!$B$13,'Tournoi classant'!$B$15,'Tournoi classant'!$B$53</definedName>
    <definedName name="EffacerNomsTC27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classant'!$B$55,'Tournoi classant'!$B$13,'Tournoi classant'!$B$15,'Tournoi classant'!$B$53,'Tournoi classant'!$B$47</definedName>
    <definedName name="EffacerNomsTC28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classant'!$B$55,'Tournoi classant'!$B$13,'Tournoi classant'!$B$15,'Tournoi classant'!$B$53,'Tournoi classant'!$B$47,'Tournoi classant'!$B$21</definedName>
    <definedName name="EffacerNomsTC29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classant'!$B$55,'Tournoi classant'!$B$13,'Tournoi classant'!$B$15,'Tournoi classant'!$B$53,'Tournoi classant'!$B$47,'Tournoi classant'!$B$21,'Tournoi classant'!$B$31</definedName>
    <definedName name="EffacerNomsTC30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classant'!$B$55,'Tournoi classant'!$B$13,'Tournoi classant'!$B$15,'Tournoi classant'!$B$53,'Tournoi classant'!$B$47,'Tournoi classant'!$B$21,'Tournoi classant'!$B$31,'Tournoi classant'!$B$37</definedName>
    <definedName name="EffacerNomsTC31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classant'!$B$55,'Tournoi classant'!$B$13,'Tournoi classant'!$B$15,'Tournoi classant'!$B$53,'Tournoi classant'!$B$47,'Tournoi classant'!$B$21,'Tournoi classant'!$B$31,'Tournoi classant'!$B$37,'Tournoi classant'!$B$63</definedName>
    <definedName name="EffacerNomsTC32">'Tournoi classant'!$B$3,'Tournoi classant'!$B$19,'Tournoi classant'!$B$33,'Tournoi classant'!$B$35,'Tournoi classant'!$B$49,'Tournoi classant'!$B$51,'Tournoi classant'!$B$65,'Tournoi classant'!$B$17,'Tournoi classant'!$B$11,'Tournoi classant'!$B$57,'Tournoi classant'!$B$43,'Tournoi classant'!$B$25,'Tournoi classant'!$B$27,'Tournoi classant'!$B$41,'Tournoi classant'!$B$59,'Tournoi classant'!$B$9,'Tournoi classant'!$B$7,'Tournoi classant'!$B$61,'Tournoi classant'!$B$39,'Tournoi classant'!$B$29,'Tournoi classant'!$B$23,'Tournoi classant'!$B$45,'Tournoi classant'!$B$55,'Tournoi classant'!$B$13,'Tournoi classant'!$B$15,'Tournoi classant'!$B$53,'Tournoi classant'!$B$47,'Tournoi classant'!$B$21,'Tournoi classant'!$B$31,'Tournoi classant'!$B$37,'Tournoi classant'!$B$63,'Tournoi classant'!$B$5</definedName>
    <definedName name="EffacerNomsTCR">'Tournoi classant avec repêchage'!$B$3,'Tournoi classant avec repêchage'!$B$5,'Tournoi classant avec repêchage'!$B$7,'Tournoi classant avec repêchage'!$B$9,'Tournoi classant avec repêchage'!$B$11,'Tournoi classant avec repêchage'!$B$13,'Tournoi classant avec repêchage'!$B$15,'Tournoi classant avec repêchage'!$B$17,'Tournoi classant avec repêchage'!$B$19,'Tournoi classant avec repêchage'!$B$21,'Tournoi classant avec repêchage'!$B$23,'Tournoi classant avec repêchage'!$B$25,'Tournoi classant avec repêchage'!$B$27,'Tournoi classant avec repêchage'!$B$29,'Tournoi classant avec repêchage'!$B$31,'Tournoi classant avec repêchage'!$B$33,'Tournoi classant avec repêchage'!$B$35,'Tournoi classant avec repêchage'!$B$37,'Tournoi classant avec repêchage'!$B$39,'Tournoi classant avec repêchage'!$B$41,'Tournoi classant avec repêchage'!$B$43,'Tournoi classant avec repêchage'!$B$45,'Tournoi classant avec repêchage'!$B$47,'Tournoi classant avec repêchage'!$B$49,'Tournoi classant avec repêchage'!$B$51,'Tournoi classant avec repêchage'!$B$53,'Tournoi classant avec repêchage'!$B$55,'Tournoi classant avec repêchage'!$B$57,'Tournoi classant avec repêchage'!$B$59,'Tournoi classant avec repêchage'!$B$61,'Tournoi classant avec repêchage'!$B$63,'Tournoi classant avec repêchage'!$B$65</definedName>
    <definedName name="EffacerNomsTCR08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</definedName>
    <definedName name="EffacerNomsTCR09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</definedName>
    <definedName name="EffacerNomsTCR10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</definedName>
    <definedName name="EffacerNomsTCR11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</definedName>
    <definedName name="EffacerNomsTCR12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</definedName>
    <definedName name="EffacerNomsTCR13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</definedName>
    <definedName name="EffacerNomsTCR14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</definedName>
    <definedName name="EffacerNomsTCR15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</definedName>
    <definedName name="EffacerNomsTCR16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</definedName>
    <definedName name="EffacerNomsTCR17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</definedName>
    <definedName name="EffacerNomsTCR18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</definedName>
    <definedName name="EffacerNomsTCR19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</definedName>
    <definedName name="EffacerNomsTCR20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</definedName>
    <definedName name="EffacerNomsTCR21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</definedName>
    <definedName name="EffacerNomsTCR22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</definedName>
    <definedName name="EffacerNomsTCR23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</definedName>
    <definedName name="EffacerNomsTCR24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repêchage'!$B$55,'Tournoi classant avec repêchage'!$B$13</definedName>
    <definedName name="EffacerNomsTCR25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repêchage'!$B$55,'Tournoi classant avec repêchage'!$B$13,'Tournoi classant avec repêchage'!$B$15</definedName>
    <definedName name="EffacerNomsTCR26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repêchage'!$B$55,'Tournoi classant avec repêchage'!$B$13,'Tournoi classant avec repêchage'!$B$15,'Tournoi classant avec repêchage'!$B$53</definedName>
    <definedName name="EffacerNomsTCR27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repêchage'!$B$55,'Tournoi classant avec repêchage'!$B$13,'Tournoi classant avec repêchage'!$B$15,'Tournoi classant avec repêchage'!$B$53,'Tournoi classant avec repêchage'!$B$47</definedName>
    <definedName name="EffacerNomsTCR28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repêchage'!$B$55,'Tournoi classant avec repêchage'!$B$13,'Tournoi classant avec repêchage'!$B$15,'Tournoi classant avec repêchage'!$B$53,'Tournoi classant avec repêchage'!$B$47,'Tournoi classant avec repêchage'!$B$21</definedName>
    <definedName name="EffacerNomsTCR29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repêchage'!$B$55,'Tournoi classant avec repêchage'!$B$13,'Tournoi classant avec repêchage'!$B$15,'Tournoi classant avec repêchage'!$B$53,'Tournoi classant avec repêchage'!$B$47,'Tournoi classant avec repêchage'!$B$21,'Tournoi classant avec repêchage'!$B$31</definedName>
    <definedName name="EffacerNomsTCR30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repêchage'!$B$55,'Tournoi classant avec repêchage'!$B$13,'Tournoi classant avec repêchage'!$B$15,'Tournoi classant avec repêchage'!$B$53,'Tournoi classant avec repêchage'!$B$47,'Tournoi classant avec repêchage'!$B$21,'Tournoi classant avec repêchage'!$B$31,'Tournoi classant avec repêchage'!$B$37</definedName>
    <definedName name="EffacerNomsTCR31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repêchage'!$B$55,'Tournoi classant avec repêchage'!$B$13,'Tournoi classant avec repêchage'!$B$15,'Tournoi classant avec repêchage'!$B$53,'Tournoi classant avec repêchage'!$B$47,'Tournoi classant avec repêchage'!$B$21,'Tournoi classant avec repêchage'!$B$31,'Tournoi classant avec repêchage'!$B$37,'Tournoi classant avec repêchage'!$B$63</definedName>
    <definedName name="EffacerNomsTCR32">'Tournoi classant avec repêchage'!$B$3,'Tournoi classant avec repêchage'!$B$17,'Tournoi classant avec repêchage'!$B$19,'Tournoi classant avec repêchage'!$B$33,'Tournoi classant avec repêchage'!$B$35,'Tournoi classant avec repêchage'!$B$49,'Tournoi classant avec repêchage'!$B$51,'Tournoi classant avec repêchage'!$B$65,'Tournoi classant avec repêchage'!$B$11,'Tournoi classant avec repêchage'!$B$57,'Tournoi classant avec repêchage'!$B$43,'Tournoi classant avec repêchage'!$B$25,'Tournoi classant avec repêchage'!$B$27,'Tournoi classant avec repêchage'!$B$41,'Tournoi classant avec repêchage'!$B$59,'Tournoi classant avec repêchage'!$B$9,'Tournoi classant avec repêchage'!$B$7,'Tournoi classant avec repêchage'!$B$61,'Tournoi classant avec repêchage'!$B$39,'Tournoi classant avec repêchage'!$B$29,'Tournoi classant avec repêchage'!$B$23,'Tournoi classant avec repêchage'!$B$45,'Tournoi classant avec repêchage'!$B$55,'Tournoi classant avec repêchage'!$B$13,'Tournoi classant avec repêchage'!$B$15,'Tournoi classant avec repêchage'!$B$53,'Tournoi classant avec repêchage'!$B$47,'Tournoi classant avec repêchage'!$B$21,'Tournoi classant avec repêchage'!$B$31,'Tournoi classant avec repêchage'!$B$37,'Tournoi classant avec repêchage'!$B$63,'Tournoi classant avec repêchage'!$B$5</definedName>
    <definedName name="EffacerNomsTED">'Tournoi à élimination directe'!$B$3,'Tournoi à élimination directe'!$B$5,'Tournoi à élimination directe'!$B$7,'Tournoi à élimination directe'!$B$9,'Tournoi à élimination directe'!$B$11,'Tournoi à élimination directe'!$B$13,'Tournoi à élimination directe'!$B$15,'Tournoi à élimination directe'!$B$17,'Tournoi à élimination directe'!$B$19,'Tournoi à élimination directe'!$B$21,'Tournoi à élimination directe'!$B$23,'Tournoi à élimination directe'!$B$25,'Tournoi à élimination directe'!$B$27,'Tournoi à élimination directe'!$B$29,'Tournoi à élimination directe'!$B$31,'Tournoi à élimination directe'!$B$33,'Tournoi à élimination directe'!$B$35,'Tournoi à élimination directe'!$B$37,'Tournoi à élimination directe'!$B$39,'Tournoi à élimination directe'!$B$41,'Tournoi à élimination directe'!$B$43,'Tournoi à élimination directe'!$B$45,'Tournoi à élimination directe'!$B$47,'Tournoi à élimination directe'!$B$49,'Tournoi à élimination directe'!$B$51,'Tournoi à élimination directe'!$B$53,'Tournoi à élimination directe'!$B$55,'Tournoi à élimination directe'!$B$57,'Tournoi à élimination directe'!$B$59,'Tournoi à élimination directe'!$B$61,'Tournoi à élimination directe'!$B$63,'Tournoi à élimination directe'!$B$65</definedName>
    <definedName name="EffacerNomsTED04">'Tournoi à élimination directe'!$B$3,'Tournoi à élimination directe'!$B$33,'Tournoi à élimination directe'!$B$35,'Tournoi à élimination directe'!$B$65</definedName>
    <definedName name="EffacerNomsTED05">'Tournoi à élimination directe'!$B$3,'Tournoi à élimination directe'!$B$33,'Tournoi à élimination directe'!$B$35,'Tournoi à élimination directe'!$B$65,'Tournoi à élimination directe'!$B$19</definedName>
    <definedName name="EffacerNomsTED06">'Tournoi à élimination directe'!$B$3,'Tournoi à élimination directe'!$B$33,'Tournoi à élimination directe'!$B$35,'Tournoi à élimination directe'!$B$65,'Tournoi à élimination directe'!$B$19,'Tournoi à élimination directe'!$B$49</definedName>
    <definedName name="EffacerNomsTED07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</definedName>
    <definedName name="EffacerNomsTED08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</definedName>
    <definedName name="EffacerNomsTED09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</definedName>
    <definedName name="EffacerNomsTED10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</definedName>
    <definedName name="EffacerNomsTED11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</definedName>
    <definedName name="EffacerNomsTED12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</definedName>
    <definedName name="EffacerNomsTED13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</definedName>
    <definedName name="EffacerNomsTED14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</definedName>
    <definedName name="EffacerNomsTED15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</definedName>
    <definedName name="EffacerNomsTED16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</definedName>
    <definedName name="EffacerNomsTED17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</definedName>
    <definedName name="EffacerNomsTED18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</definedName>
    <definedName name="EffacerNomsTED19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</definedName>
    <definedName name="EffacerNomsTED20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</definedName>
    <definedName name="EffacerNomsTED21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</definedName>
    <definedName name="EffacerNomsTED22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</definedName>
    <definedName name="EffacerNomsTED23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</definedName>
    <definedName name="EffacerNomsTED24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</definedName>
    <definedName name="EffacerNomsTED25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</definedName>
    <definedName name="EffacerNomsTED26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</definedName>
    <definedName name="EffacerNomsTED27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</definedName>
    <definedName name="EffacerNomsTED28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</definedName>
    <definedName name="EffacerNomsTED29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</definedName>
    <definedName name="EffacerNomsTED30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</definedName>
    <definedName name="EffacerNomsTED31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</definedName>
    <definedName name="EffacerNomsTED32">'Tournoi à élimination directe'!$B$3,'Tournoi à élimination directe'!$B$33,'Tournoi à élimination directe'!$B$35,'Tournoi à élimination directe'!$B$65,'Tournoi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EffacerSauvegardes">SAUVEGARDES!$D$4:$D$33</definedName>
    <definedName name="EffacerScoresP3">'Poules de 3'!$C$11:$C$12,'Poules de 3'!$D$11,'Poules de 3'!$D$13,'Poules de 3'!$E$12:$E$13,'Poules de 3'!$C$18:$C$19,'Poules de 3'!$D$18,'Poules de 3'!$D$20,'Poules de 3'!$E$19:$E$20,'Poules de 3'!$C$25:$C$26,'Poules de 3'!$D$25,'Poules de 3'!$D$27,'Poules de 3'!$E$26:$E$27,'Poules de 3'!$C$32:$C$33,'Poules de 3'!$D$32,'Poules de 3'!$D$34,'Poules de 3'!$E$33:$E$34,'Poules de 3'!$C$39:$C$40,'Poules de 3'!$D$39,'Poules de 3'!$D$41,'Poules de 3'!$E$40:$E$41,'Poules de 3'!$C$46:$C$47,'Poules de 3'!$D$46,'Poules de 3'!$D$48,'Poules de 3'!$E$47:$E$48,'Poules de 3'!$C$53:$C$54,'Poules de 3'!$D$53,'Poules de 3'!$D$55,'Poules de 3'!$E$54:$E$55,'Poules de 3'!$C$60:$C$61,'Poules de 3'!$D$60,'Poules de 3'!$D$62,'Poules de 3'!$E$61:$E$62,'Poules de 3'!$C$67:$C$68,'Poules de 3'!$D$67,'Poules de 3'!$D$69,'Poules de 3'!$E$68:$E$69,'Poules de 3'!$C$74:$C$75,'Poules de 3'!$D$74,'Poules de 3'!$D$76,'Poules de 3'!$E$75:$E$76,'Poules de 3'!$C$81:$C$82,'Poules de 3'!$D$81,'Poules de 3'!$D$83,'Poules de 3'!$E$82:$E$83,'Poules de 3'!$C$88:$C$89,'Poules de 3'!$D$88,'Poules de 3'!$D$90,'Poules de 3'!$E$89:$E$90,'Poules de 3'!$S$11:$S$13,'Poules de 3'!$S$18:$S$20,'Poules de 3'!$S$25:$S$27,'Poules de 3'!$S$32:$S$34,'Poules de 3'!$S$39:$S$41,'Poules de 3'!$S$46:$S$48,'Poules de 3'!$S$53:$S$55,'Poules de 3'!$S$60:$S$62,'Poules de 3'!$S$67:$S$69,'Poules de 3'!$S$74:$S$76,'Poules de 3'!$S$81:$S$83,'Poules de 3'!$S$88:$S$90</definedName>
    <definedName name="EffacerScoresP4">'Poules de 4'!$C$29:$C$30,'Poules de 4'!$D$31:$D$32,'Poules de 4'!$E$30:$E$31,'Poules de 4'!$F$29:$G$29,'Poules de 4'!$F$32,'Poules de 4'!$G$31,'Poules de 4'!$H$30,'Poules de 4'!$H$32,'Poules de 4'!$C$38:$C$39,'Poules de 4'!$D$40:$D$41,'Poules de 4'!$E$39:$E$40,'Poules de 4'!$F$38:$G$38,'Poules de 4'!$F$41,'Poules de 4'!$G$40,'Poules de 4'!$H$39,'Poules de 4'!$H$41,'Poules de 4'!$C$47:$C$48,'Poules de 4'!$D$49:$D$50,'Poules de 4'!$E$48:$E$49,'Poules de 4'!$F$47:$G$47,'Poules de 4'!$F$50,'Poules de 4'!$G$49,'Poules de 4'!$H$48,'Poules de 4'!$H$50,'Poules de 4'!$C$56:$C$57,'Poules de 4'!$D$58:$D$59,'Poules de 4'!$E$57:$E$58,'Poules de 4'!$F$56:$G$56,'Poules de 4'!$F$59,'Poules de 4'!$G$58,'Poules de 4'!$H$57,'Poules de 4'!$H$59,'Poules de 4'!$C$65:$C$66,'Poules de 4'!$D$67:$D$68,'Poules de 4'!$E$66:$E$67,'Poules de 4'!$F$65:$G$65,'Poules de 4'!$F$68,'Poules de 4'!$G$67,'Poules de 4'!$H$66,'Poules de 4'!$H$68,'Poules de 4'!$C$74:$C$75,'Poules de 4'!$D$76:$D$77,'Poules de 4'!$E$75:$E$76,'Poules de 4'!$F$74:$G$74,'Poules de 4'!$F$77,'Poules de 4'!$G$76,'Poules de 4'!$H$75,'Poules de 4'!$H$77,'Poules de 4'!$C$83:$C$84,'Poules de 4'!$D$85:$D$86,'Poules de 4'!$E$84:$E$85,'Poules de 4'!$F$83:$G$83,'Poules de 4'!$F$86,'Poules de 4'!$G$85,'Poules de 4'!$H$84,'Poules de 4'!$H$86,'Poules de 4'!$Y$11:$Y$14,'Poules de 4'!$Y$20:$Y$23,'Poules de 4'!$Y$29:$Y$32,'Poules de 4'!$Y$38:$Y$41,'Poules de 4'!$Y$47:$Y$50,'Poules de 4'!$Y$56:$Y$59,'Poules de 4'!$Y$65:$Y$68,'Poules de 4'!$Y$74:$Y$77,'Poules de 4'!$Y$83:$Y$86,'Poules de 4'!$C$11:$C$12,'Poules de 4'!$D$13:$D$14,'Poules de 4'!$E$12:$E$13,'Poules de 4'!$F$11:$G$11,'Poules de 4'!$F$14,'Poules de 4'!$G$13,'Poules de 4'!$H$12,'Poules de 4'!$H$14,'Poules de 4'!$C$20:$C$21,'Poules de 4'!$D$22:$D$23,'Poules de 4'!$E$21:$E$22,'Poules de 4'!$F$20:$G$20,'Poules de 4'!$F$23,'Poules de 4'!$G$22,'Poules de 4'!$H$21,'Poules de 4'!$H$23</definedName>
    <definedName name="EffacerScoresP5">EffacerScoresP5_1,EffacerScoresP5_2</definedName>
    <definedName name="EffacerScoresP5_1">'Poules de 5'!$C$11:$C$12,'Poules de 5'!$D$13:$D$14,'Poules de 5'!$E$11,'Poules de 5'!$E$15,'Poules de 5'!$F$12:$F$13,'Poules de 5'!$G$14:$G$15,'Poules de 5'!$H$11,'Poules de 5'!$H$13,'Poules de 5'!$I$12,'Poules de 5'!$I$14,'Poules de 5'!$J$13,'Poules de 5'!$J$15,'Poules de 5'!$K$11,'Poules de 5'!$K$14,'Poules de 5'!$L$12,'Poules de 5'!$L$15,'Poules de 5'!$AG$11:$AG$15,'Poules de 5'!$C$20:$C$21,'Poules de 5'!$D$22:$D$23,'Poules de 5'!$E$20,'Poules de 5'!$E$24,'Poules de 5'!$F$21:$F$22,'Poules de 5'!$G$23:$G$24,'Poules de 5'!$H$20,'Poules de 5'!$H$22,'Poules de 5'!$I$21,'Poules de 5'!$I$23,'Poules de 5'!$J$22,'Poules de 5'!$J$24,'Poules de 5'!$K$20,'Poules de 5'!$K$23,'Poules de 5'!$L$21,'Poules de 5'!$L$24,'Poules de 5'!$AG$20:$AG$24,'Poules de 5'!$C$29:$C$30,'Poules de 5'!$D$31:$D$32,'Poules de 5'!$E$29,'Poules de 5'!$E$33,'Poules de 5'!$F$30:$F$31,'Poules de 5'!$G$32:$G$33,'Poules de 5'!$H$29,'Poules de 5'!$H$31,'Poules de 5'!$I$30,'Poules de 5'!$I$32,'Poules de 5'!$J$31,'Poules de 5'!$J$33,'Poules de 5'!$K$29,'Poules de 5'!$K$32,'Poules de 5'!$L$30,'Poules de 5'!$L$33,'Poules de 5'!$AG$29:$AG$33,'Poules de 5'!$C$38:$C$39,'Poules de 5'!$D$40:$D$41,'Poules de 5'!$E$38,'Poules de 5'!$E$42,'Poules de 5'!$F$39:$F$40,'Poules de 5'!$G$41:$G$42,'Poules de 5'!$H$38,'Poules de 5'!$H$40,'Poules de 5'!$I$39,'Poules de 5'!$I$41,'Poules de 5'!$J$40,'Poules de 5'!$J$42,'Poules de 5'!$K$38,'Poules de 5'!$K$41,'Poules de 5'!$L$39,'Poules de 5'!$L$42,'Poules de 5'!$AG$38:$AG$42</definedName>
    <definedName name="EffacerScoresP5_2">'Poules de 5'!$C$47:$C$48,'Poules de 5'!$D$49:$D$50,'Poules de 5'!$E$47,'Poules de 5'!$E$51,'Poules de 5'!$F$48:$F$49,'Poules de 5'!$G$50:$G$51,'Poules de 5'!$H$47,'Poules de 5'!$H$49,'Poules de 5'!$I$48,'Poules de 5'!$I$50,'Poules de 5'!$J$49,'Poules de 5'!$J$51,'Poules de 5'!$K$47,'Poules de 5'!$K$50,'Poules de 5'!$L$48,'Poules de 5'!$L$51,'Poules de 5'!$AG$47:$AG$51,'Poules de 5'!$C$56:$C$57,'Poules de 5'!$D$58:$D$59,'Poules de 5'!$E$56,'Poules de 5'!$E$60,'Poules de 5'!$F$57:$F$58,'Poules de 5'!$G$59:$G$60,'Poules de 5'!$H$56,'Poules de 5'!$H$58,'Poules de 5'!$I$57,'Poules de 5'!$I$59,'Poules de 5'!$J$58,'Poules de 5'!$J$60,'Poules de 5'!$K$56,'Poules de 5'!$K$59,'Poules de 5'!$L$57,'Poules de 5'!$L$60,'Poules de 5'!$AG$56:$AG$60,'Poules de 5'!$C$65:$C$66,'Poules de 5'!$D$67:$D$68,'Poules de 5'!$E$65,'Poules de 5'!$E$69,'Poules de 5'!$F$66:$F$67,'Poules de 5'!$G$68:$G$69,'Poules de 5'!$H$65,'Poules de 5'!$H$67,'Poules de 5'!$I$66,'Poules de 5'!$I$68,'Poules de 5'!$J$67,'Poules de 5'!$J$69,'Poules de 5'!$K$65,'Poules de 5'!$K$68,'Poules de 5'!$L$66,'Poules de 5'!$L$69,'Poules de 5'!$AG$65:$AG$69</definedName>
    <definedName name="EffacerScoresP6">EffacerScoresP6_1,EffacerScoresP6_2</definedName>
    <definedName name="EffacerScoresP6_1">'Poules de 6'!$C$13:$C$14,'Poules de 6'!$D$15:$D$16,'Poules de 6'!$E$11:$E$12,'Poules de 6'!$F$14:$F$15,'Poules de 6'!$G$12:$G$13,'Poules de 6'!$H$11,'Poules de 6'!$H$16,'Poules de 6'!$I$12,'Poules de 6'!$I$14,'Poules de 6'!$J$13,'Poules de 6'!$J$15,'Poules de 6'!$K$14,'Poules de 6'!$K$16,'Poules de 6'!$L$11,'Poules de 6'!$L$13,'Poules de 6'!$M$12,'Poules de 6'!$M$15,'Poules de 6'!$N$13,'Poules de 6'!$N$16,'Poules de 6'!$O$11,'Poules de 6'!$O$14,'Poules de 6'!$P$12,'Poules de 6'!$P$16,'Poules de 6'!$Q$11,'Poules de 6'!$Q$15,'Poules de 6'!$AQ$11:$AQ$16,'Poules de 6'!$C$25:$C$26,'Poules de 6'!$D$27:$D$28,'Poules de 6'!$E$23:$E$24,'Poules de 6'!$F$26:$F$27,'Poules de 6'!$G$24:$G$25,'Poules de 6'!$H$23,'Poules de 6'!$H$28,'Poules de 6'!$I$24,'Poules de 6'!$I$26,'Poules de 6'!$J$25,'Poules de 6'!$J$27,'Poules de 6'!$K$26,'Poules de 6'!$K$28,'Poules de 6'!$L$23,'Poules de 6'!$L$25,'Poules de 6'!$M$24,'Poules de 6'!$M$27,'Poules de 6'!$N$25,'Poules de 6'!$N$28,'Poules de 6'!$O$23,'Poules de 6'!$O$26,'Poules de 6'!$P$24,'Poules de 6'!$P$28,'Poules de 6'!$Q$23,'Poules de 6'!$Q$27,'Poules de 6'!$AQ$23:$AQ$28,'Poules de 6'!$C$37:$C$38,'Poules de 6'!$E$35:$E$36,'Poules de 6'!$D$39:$D$40,'Poules de 6'!$F$38:$F$39,'Poules de 6'!$G$36:$G$37,'Poules de 6'!$H$35,'Poules de 6'!$H$40,'Poules de 6'!$I$36,'Poules de 6'!$I$38,'Poules de 6'!$J$37,'Poules de 6'!$J$39,'Poules de 6'!$K$38,'Poules de 6'!$K$40,'Poules de 6'!$L$35,'Poules de 6'!$L$37,'Poules de 6'!$M$36,'Poules de 6'!$M$39,'Poules de 6'!$N$37,'Poules de 6'!$N$40,'Poules de 6'!$O$35,'Poules de 6'!$O$38,'Poules de 6'!$P$36,'Poules de 6'!$P$40,'Poules de 6'!$Q$35,'Poules de 6'!$Q$39,'Poules de 6'!$AQ$35:$AQ$40</definedName>
    <definedName name="EffacerScoresP6_2">'Poules de 6'!$C$49:$C$50,'Poules de 6'!$D$51:$D$52,'Poules de 6'!$E$47:$E$48,'Poules de 6'!$F$50:$F$51,'Poules de 6'!$G$48:$G$49,'Poules de 6'!$H$47,'Poules de 6'!$H$52,'Poules de 6'!$I$48,'Poules de 6'!$I$50,'Poules de 6'!$J$49,'Poules de 6'!$J$51,'Poules de 6'!$K$50,'Poules de 6'!$K$52,'Poules de 6'!$L$47,'Poules de 6'!$L$49,'Poules de 6'!$M$48,'Poules de 6'!$M$51,'Poules de 6'!$N$49,'Poules de 6'!$N$52,'Poules de 6'!$O$47,'Poules de 6'!$O$50,'Poules de 6'!$P$48,'Poules de 6'!$P$52,'Poules de 6'!$Q$47,'Poules de 6'!$Q$51,'Poules de 6'!$AQ$47:$AQ$52,'Poules de 6'!$C$61:$C$62,'Poules de 6'!$D$63:$D$64,'Poules de 6'!$E$59:$E$60,'Poules de 6'!$F$62:$F$63,'Poules de 6'!$G$60:$G$61,'Poules de 6'!$H$59,'Poules de 6'!$H$64,'Poules de 6'!$I$60,'Poules de 6'!$I$62,'Poules de 6'!$J$61,'Poules de 6'!$J$63,'Poules de 6'!$K$62,'Poules de 6'!$K$64,'Poules de 6'!$L$59,'Poules de 6'!$L$61,'Poules de 6'!$M$60,'Poules de 6'!$M$63,'Poules de 6'!$N$61,'Poules de 6'!$N$64,'Poules de 6'!$O$59,'Poules de 6'!$O$62,'Poules de 6'!$P$60,'Poules de 6'!$P$64,'Poules de 6'!$Q$59,'Poules de 6'!$Q$63,'Poules de 6'!$AQ$59:$AQ$64,'Poules de 6'!$C$73:$C$74,'Poules de 6'!$E$71:$E$72,'Poules de 6'!$D$75:$D$76,'Poules de 6'!$F$74:$F$75,'Poules de 6'!$G$72:$G$73,'Poules de 6'!$H$71,'Poules de 6'!$H$76,'Poules de 6'!$I$72,'Poules de 6'!$I$74,'Poules de 6'!$J$73,'Poules de 6'!$J$75,'Poules de 6'!$K$74,'Poules de 6'!$K$76,'Poules de 6'!$L$71,'Poules de 6'!$L$73,'Poules de 6'!$M$72,'Poules de 6'!$M$75,'Poules de 6'!$N$73,'Poules de 6'!$N$76,'Poules de 6'!$O$71,'Poules de 6'!$O$74,'Poules de 6'!$P$72,'Poules de 6'!$P$76,'Poules de 6'!$Q$71,'Poules de 6'!$Q$75,'Poules de 6'!$AQ$71:$AQ$76</definedName>
    <definedName name="EffacerScoresP7">EffacerScoresP7_1,EffacerScoresP7_2,EffacerScoresP7_3</definedName>
    <definedName name="EffacerScoresP7_1">'Poules de 7'!$C$11:$C$12,'Poules de 7'!$D$13:$D$14,'Poules de 7'!$E$15:$E$16,'Poules de 7'!$F$11,'Poules de 7'!$F$17,'Poules de 7'!$G$12:$G$13,'Poules de 7'!$H$14:$H$15,'Poules de 7'!$I$16:$I$17,'Poules de 7'!$J$11,'Poules de 7'!$J$13,'Poules de 7'!$K$12,'Poules de 7'!$K$14,'Poules de 7'!$L$15,'Poules de 7'!$L$17,'Poules de 7'!$M$11,'Poules de 7'!$M$16,'Poules de 7'!$N$13,'Poules de 7'!$N$15,'Poules de 7'!$O$14,'Poules de 7'!$O$17,'Poules de 7'!$P$12,'Poules de 7'!$P$16,'Poules de 7'!$Q$13,'Poules de 7'!$Q$17,'Poules de 7'!$R$11,'Poules de 7'!$R$15,'Poules de 7'!$S$13,'Poules de 7'!$S$16,'Poules de 7'!$T$11,'Poules de 7'!$T$14,'Poules de 7'!$U$12,'Poules de 7'!$U$15,'Poules de 7'!$V$14,'Poules de 7'!$V$16,'Poules de 7'!$W$12,'Poules de 7'!$W$17,'Poules de 7'!$BC$11:$BC$17,'Poules de 7'!$C$23:$C$24,'Poules de 7'!$D$25:$D$26,'Poules de 7'!$E$27:$E$28,'Poules de 7'!$F$23,'Poules de 7'!$F$29,'Poules de 7'!$G$24:$G$25,'Poules de 7'!$H$26:$H$27,'Poules de 7'!$I$28:$I$29,'Poules de 7'!$J$23,'Poules de 7'!$J$25,'Poules de 7'!$K$24,'Poules de 7'!$K$26,'Poules de 7'!$L$27,'Poules de 7'!$L$29,'Poules de 7'!$M$23,'Poules de 7'!$M$28,'Poules de 7'!$N$25,'Poules de 7'!$N$27,'Poules de 7'!$O$26,'Poules de 7'!$O$29,'Poules de 7'!$P$24,'Poules de 7'!$P$28,'Poules de 7'!$Q$25,'Poules de 7'!$Q$29,'Poules de 7'!$R$23,'Poules de 7'!$R$27,'Poules de 7'!$S$25,'Poules de 7'!$S$28,'Poules de 7'!$T$23,'Poules de 7'!$T$26,'Poules de 7'!$U$24,'Poules de 7'!$U$27,'Poules de 7'!$V$26,'Poules de 7'!$V$28,'Poules de 7'!$W$24,'Poules de 7'!$W$29,'Poules de 7'!$BC$23:$BC$29</definedName>
    <definedName name="EffacerScoresP7_2">'Poules de 7'!$C$35:$C$36,'Poules de 7'!$D$37:$D$38,'Poules de 7'!$E$39:$E$40,'Poules de 7'!$F$35,'Poules de 7'!$F$41,'Poules de 7'!$G$36:$G$37,'Poules de 7'!$H$38:$H$39,'Poules de 7'!$I$40:$I$41,'Poules de 7'!$J$35,'Poules de 7'!$J$37,'Poules de 7'!$K$36,'Poules de 7'!$K$38,'Poules de 7'!$L$39,'Poules de 7'!$L$41,'Poules de 7'!$M$35,'Poules de 7'!$M$40,'Poules de 7'!$N$37,'Poules de 7'!$N$39,'Poules de 7'!$O$38,'Poules de 7'!$O$41,'Poules de 7'!$P$36,'Poules de 7'!$P$40,'Poules de 7'!$Q$37,'Poules de 7'!$Q$41,'Poules de 7'!$R$35,'Poules de 7'!$R$39,'Poules de 7'!$S$37,'Poules de 7'!$S$40,'Poules de 7'!$T$35,'Poules de 7'!$T$38,'Poules de 7'!$U$36,'Poules de 7'!$U$39,'Poules de 7'!$V$38,'Poules de 7'!$V$40,'Poules de 7'!$W$36,'Poules de 7'!$W$41,'Poules de 7'!$BC$35:$BC$41,'Poules de 7'!$C$47:$C$48,'Poules de 7'!$D$49:$D$50,'Poules de 7'!$E$51:$E$52,'Poules de 7'!$F$53,'Poules de 7'!$F$47,'Poules de 7'!$G$48:$G$49,'Poules de 7'!$H$50:$H$51,'Poules de 7'!$I$52:$I$53,'Poules de 7'!$J$47,'Poules de 7'!$J$49,'Poules de 7'!$K$48,'Poules de 7'!$K$50,'Poules de 7'!$M$47,'Poules de 7'!$L$51,'Poules de 7'!$L$53,'Poules de 7'!$M$52,'Poules de 7'!$N$49,'Poules de 7'!$N$51,'Poules de 7'!$O$50,'Poules de 7'!$O$53,'Poules de 7'!$P$48,'Poules de 7'!$P$52,'Poules de 7'!$Q$49,'Poules de 7'!$Q$53,'Poules de 7'!$R$47,'Poules de 7'!$R$51,'Poules de 7'!$S$49,'Poules de 7'!$S$52,'Poules de 7'!$T$47,'Poules de 7'!$T$50,'Poules de 7'!$U$48,'Poules de 7'!$U$51,'Poules de 7'!$V$50,'Poules de 7'!$V$52,'Poules de 7'!$W$48,'Poules de 7'!$W$53,'Poules de 7'!$BC$47:$BC$53</definedName>
    <definedName name="EffacerScoresP7_3">'Poules de 7'!$C$59:$C$60,'Poules de 7'!$D$61:$D$62,'Poules de 7'!$E$63:$E$64,'Poules de 7'!$F$59,'Poules de 7'!$F$65,'Poules de 7'!$G$60:$G$61,'Poules de 7'!$H$62:$H$63,'Poules de 7'!$I$64:$I$65,'Poules de 7'!$J$59,'Poules de 7'!$J$61,'Poules de 7'!$K$60,'Poules de 7'!$K$62,'Poules de 7'!$L$63,'Poules de 7'!$L$65,'Poules de 7'!$M$59,'Poules de 7'!$M$64,'Poules de 7'!$N$61,'Poules de 7'!$N$63,'Poules de 7'!$O$62,'Poules de 7'!$O$65,'Poules de 7'!$P$60,'Poules de 7'!$P$64,'Poules de 7'!$Q$61,'Poules de 7'!$Q$65,'Poules de 7'!$R$59,'Poules de 7'!$R$63,'Poules de 7'!$S$61,'Poules de 7'!$S$64,'Poules de 7'!$T$59,'Poules de 7'!$T$62,'Poules de 7'!$U$60,'Poules de 7'!$U$63,'Poules de 7'!$V$62,'Poules de 7'!$V$64,'Poules de 7'!$W$60,'Poules de 7'!$W$65,'Poules de 7'!$BC$59:$BC$65</definedName>
    <definedName name="EffacerScoresP8">EffacerScoresP8_1,EffacerScoresP8_2,EffacerScoresP8_3,EffacerScoresP8_4,EffacerScoresP8_5</definedName>
    <definedName name="EffacerScoresP8_1">'Poules de 8'!$C$11,'Poules de 8'!$C$17,'Poules de 8'!$D$12,'Poules de 8'!$D$18,'Poules de 8'!$E$14,'Poules de 8'!$E$16,'Poules de 8'!$F$13,'Poules de 8'!$F$15,'Poules de 8'!$G$11,'Poules de 8'!$G$18,'Poules de 8'!$H$12,'Poules de 8'!$H$17,'Poules de 8'!$I$13,'Poules de 8'!$I$16,'Poules de 8'!$J$14:$J$15,'Poules de 8'!$K$11,'Poules de 8'!$K$16,'Poules de 8'!$L$12,'Poules de 8'!$L$15,'Poules de 8'!$M$13,'Poules de 8'!$M$18,'Poules de 8'!$N$14,'Poules de 8'!$N$17,'Poules de 8'!$O$11,'Poules de 8'!$O$15,'Poules de 8'!$P$12,'Poules de 8'!$P$16,'Poules de 8'!$Q$13,'Poules de 8'!$Q$17,'Poules de 8'!$R$14,'Poules de 8'!$R$18,'Poules de 8'!$S$12:$S$13,'Poules de 8'!$T$15,'Poules de 8'!$T$18,'Poules de 8'!$U$11,'Poules de 8'!$U$14,'Poules de 8'!$V$16:$V$17,'Poules de 8'!$W$11,'Poules de 8'!$W$13,'Poules de 8'!$X$12,'Poules de 8'!$X$14,'Poules de 8'!$Y$15,'Poules de 8'!$Y$17,'Poules de 8'!$Z$16,'Poules de 8'!$Z$18,'Poules de 8'!$AA$11:$AA$12,'Poules de 8'!$AB$13:$AB$14,'Poules de 8'!$AC$15:$AC$16,'Poules de 8'!$AD$17:$AD$18,'Poules de 8'!$BQ$11:$BQ$18</definedName>
    <definedName name="EffacerScoresP8_2">'Poules de 8'!$C$23,'Poules de 8'!$C$29,'Poules de 8'!$D$24,'Poules de 8'!$D$30,'Poules de 8'!$E$26,'Poules de 8'!$E$28,'Poules de 8'!$F$25,'Poules de 8'!$F$27,'Poules de 8'!$G$23,'Poules de 8'!$G$30,'Poules de 8'!$H$24,'Poules de 8'!$H$29,'Poules de 8'!$I$25,'Poules de 8'!$I$28,'Poules de 8'!$J$26:$J$27,'Poules de 8'!$K$23,'Poules de 8'!$K$28,'Poules de 8'!$L$24,'Poules de 8'!$L$27,'Poules de 8'!$M$25,'Poules de 8'!$M$30,'Poules de 8'!$N$26,'Poules de 8'!$N$29,'Poules de 8'!$O$23,'Poules de 8'!$O$27,'Poules de 8'!$P$24,'Poules de 8'!$P$28,'Poules de 8'!$Q$25,'Poules de 8'!$Q$29,'Poules de 8'!$R$26,'Poules de 8'!$R$30,'Poules de 8'!$S$24:$S$25,'Poules de 8'!$T$27,'Poules de 8'!$T$30,'Poules de 8'!$U$23,'Poules de 8'!$U$26,'Poules de 8'!$V$28:$V$29,'Poules de 8'!$W$23,'Poules de 8'!$W$25,'Poules de 8'!$X$24,'Poules de 8'!$X$26,'Poules de 8'!$Y$27,'Poules de 8'!$Y$29,'Poules de 8'!$Z$28,'Poules de 8'!$Z$30,'Poules de 8'!$AA$23:$AA$24,'Poules de 8'!$AB$25:$AB$26,'Poules de 8'!$AC$27:$AC$28,'Poules de 8'!$AD$29:$AD$30,'Poules de 8'!$BQ$23:$BQ$30</definedName>
    <definedName name="EffacerScoresP8_3">'Poules de 8'!$C$35,'Poules de 8'!$C$41,'Poules de 8'!$D$36,'Poules de 8'!$D$42,'Poules de 8'!$E$38,'Poules de 8'!$E$40,'Poules de 8'!$F$37,'Poules de 8'!$F$39,'Poules de 8'!$G$35,'Poules de 8'!$G$42,'Poules de 8'!$H$36,'Poules de 8'!$H$41,'Poules de 8'!$I$37,'Poules de 8'!$I$40,'Poules de 8'!$J$38:$J$39,'Poules de 8'!$K$35,'Poules de 8'!$K$40,'Poules de 8'!$L$36,'Poules de 8'!$L$39,'Poules de 8'!$M$37,'Poules de 8'!$M$42,'Poules de 8'!$N$38,'Poules de 8'!$N$41,'Poules de 8'!$O$35,'Poules de 8'!$O$39,'Poules de 8'!$P$36,'Poules de 8'!$P$40,'Poules de 8'!$Q$37,'Poules de 8'!$Q$41,'Poules de 8'!$R$38,'Poules de 8'!$R$42,'Poules de 8'!$S$36:$S$37,'Poules de 8'!$T$39,'Poules de 8'!$T$42,'Poules de 8'!$U$35,'Poules de 8'!$U$38,'Poules de 8'!$V$40:$V$41,'Poules de 8'!$W$35,'Poules de 8'!$W$37,'Poules de 8'!$X$36,'Poules de 8'!$X$38,'Poules de 8'!$Y$39,'Poules de 8'!$Y$41,'Poules de 8'!$Z$40,'Poules de 8'!$Z$42,'Poules de 8'!$AA$35:$AA$36,'Poules de 8'!$AB$37:$AB$38,'Poules de 8'!$AC$39:$AC$40,'Poules de 8'!$AD$41:$AD$42,'Poules de 8'!$BQ$35:$BQ$42</definedName>
    <definedName name="EffacerScoresP8_4">'Poules de 8'!$C$47,'Poules de 8'!$C$53,'Poules de 8'!$D$48,'Poules de 8'!$D$54,'Poules de 8'!$E$50,'Poules de 8'!$E$52,'Poules de 8'!$F$49,'Poules de 8'!$F$51,'Poules de 8'!$G$47,'Poules de 8'!$G$54,'Poules de 8'!$H$48,'Poules de 8'!$H$53,'Poules de 8'!$I$49,'Poules de 8'!$I$52,'Poules de 8'!$J$50,'Poules de 8'!$J$51,'Poules de 8'!$K$47,'Poules de 8'!$K$52,'Poules de 8'!$L$48,'Poules de 8'!$L$51,'Poules de 8'!$M$49,'Poules de 8'!$M$54,'Poules de 8'!$N$50,'Poules de 8'!$N$53,'Poules de 8'!$O$47,'Poules de 8'!$O$51,'Poules de 8'!$P$48,'Poules de 8'!$P$52,'Poules de 8'!$Q$49,'Poules de 8'!$Q$53,'Poules de 8'!$R$50,'Poules de 8'!$R$54,'Poules de 8'!$S$48:$S$49,'Poules de 8'!$T$51,'Poules de 8'!$T$54,'Poules de 8'!$U$47,'Poules de 8'!$U$50,'Poules de 8'!$V$52:$V$53,'Poules de 8'!$W$47,'Poules de 8'!$W$49,'Poules de 8'!$X$48,'Poules de 8'!$X$50,'Poules de 8'!$Y$51,'Poules de 8'!$Y$53,'Poules de 8'!$Z$52,'Poules de 8'!$Z$54,'Poules de 8'!$AA$47:$AA$48,'Poules de 8'!$AB$49:$AB$50,'Poules de 8'!$AC$51:$AC$52,'Poules de 8'!$AD$53:$AD$54,'Poules de 8'!$BQ$47:$BQ$54</definedName>
    <definedName name="EffacerScoresP8_5">'Poules de 8'!$C$59,'Poules de 8'!$C$65,'Poules de 8'!$D$60,'Poules de 8'!$D$66,'Poules de 8'!$E$62,'Poules de 8'!$E$64,'Poules de 8'!$F$61,'Poules de 8'!$F$63,'Poules de 8'!$G$59,'Poules de 8'!$G$66,'Poules de 8'!$H$60,'Poules de 8'!$H$65,'Poules de 8'!$I$61,'Poules de 8'!$I$64,'Poules de 8'!$J$62:$J$63,'Poules de 8'!$K$59,'Poules de 8'!$K$64,'Poules de 8'!$L$60,'Poules de 8'!$L$63,'Poules de 8'!$M$61,'Poules de 8'!$M$66,'Poules de 8'!$N$62,'Poules de 8'!$N$65,'Poules de 8'!$O$59,'Poules de 8'!$O$63,'Poules de 8'!$P$60,'Poules de 8'!$P$64,'Poules de 8'!$Q$61,'Poules de 8'!$Q$65,'Poules de 8'!$R$62,'Poules de 8'!$R$66,'Poules de 8'!$S$60:$S$61,'Poules de 8'!$T$63,'Poules de 8'!$T$66,'Poules de 8'!$U$59,'Poules de 8'!$U$62,'Poules de 8'!$V$64:$V$65,'Poules de 8'!$W$59,'Poules de 8'!$W$61,'Poules de 8'!$X$60,'Poules de 8'!$X$62,'Poules de 8'!$Y$63,'Poules de 8'!$Y$65,'Poules de 8'!$Z$64,'Poules de 8'!$Z$66,'Poules de 8'!$AA$59:$AA$60,'Poules de 8'!$AB$61:$AB$62,'Poules de 8'!$AC$63:$AC$64,'Poules de 8'!$AD$65:$AD$66,'Poules de 8'!$BQ$59:$BQ$66</definedName>
    <definedName name="EffacerScoresPM">EffacerScoresPM3,EffacerScoresPM4,EffacerScoresPM5,EffacerScoresPM6,EffacerScoresPM7,EffacerScoresPM8</definedName>
    <definedName name="EffacerScoresPM3">'Poules mélangées'!$C$12:$C$13,'Poules mélangées'!$D$12,'Poules mélangées'!$D$14,'Poules mélangées'!$E$13:$E$14,'Poules mélangées'!$O$12:$O$14,'Poules mélangées'!$C$19:$C$20,'Poules mélangées'!$D$19,'Poules mélangées'!$D$21,'Poules mélangées'!$E$20:$E$21,'Poules mélangées'!$O$19:$O$21,'Poules mélangées'!$C$26:$C$27,'Poules mélangées'!$D$26,'Poules mélangées'!$D$28,'Poules mélangées'!$E$27:$E$28,'Poules mélangées'!$O$26:$O$28,'Poules mélangées'!$C$33:$C$34,'Poules mélangées'!$D$33,'Poules mélangées'!$D$35,'Poules mélangées'!$E$34:$E$35,'Poules mélangées'!$O$33:$O$35,'Poules mélangées'!$C$40:$C$41,'Poules mélangées'!$D$40,'Poules mélangées'!$D$42,'Poules mélangées'!$E$41:$E$42,'Poules mélangées'!$O$40:$O$42,'Poules mélangées'!$C$47:$C$48,'Poules mélangées'!$D$47,'Poules mélangées'!$D$49,'Poules mélangées'!$E$48:$E$49,'Poules mélangées'!$O$47:$O$49,'Poules mélangées'!$C$54:$C$55,'Poules mélangées'!$D$54,'Poules mélangées'!$D$56,'Poules mélangées'!$E$55:$E$56,'Poules mélangées'!$O$54:$O$56,'Poules mélangées'!$C$61:$C$62,'Poules mélangées'!$D$61,'Poules mélangées'!$D$63,'Poules mélangées'!$E$62:$E$63,'Poules mélangées'!$O$61:$O$63,'Poules mélangées'!$C$68:$C$69,'Poules mélangées'!$D$68,'Poules mélangées'!$D$70,'Poules mélangées'!$E$69:$E$70,'Poules mélangées'!$O$68:$O$70,'Poules mélangées'!$C$75:$C$76,'Poules mélangées'!$D$75,'Poules mélangées'!$D$77,'Poules mélangées'!$E$76:$E$77,'Poules mélangées'!$O$75:$O$77,'Poules mélangées'!$C$82:$C$83,'Poules mélangées'!$D$82,'Poules mélangées'!$D$84,'Poules mélangées'!$E$83:$E$84,'Poules mélangées'!$O$82:$O$84,'Poules mélangées'!$C$89:$C$90,'Poules mélangées'!$D$89,'Poules mélangées'!$D$91,'Poules mélangées'!$E$90:$E$91,'Poules mélangées'!$O$89:$O$91</definedName>
    <definedName name="EffacerScoresPM4">EffacerScoresPM4_1,EffacerScoresPM4_2</definedName>
    <definedName name="EffacerScoresPM4_1">'Poules mélangées'!$C$96:$C$97,'Poules mélangées'!$D$98:$D$99,'Poules mélangées'!$E$97:$E$98,'Poules mélangées'!$F$96:$G$96,'Poules mélangées'!$F$99,'Poules mélangées'!$G$98,'Poules mélangées'!$H$97,'Poules mélangées'!$H$99,'Poules mélangées'!$R$96:$R$99,'Poules mélangées'!$C$104:$C$105,'Poules mélangées'!$D$106:$D$107,'Poules mélangées'!$E$105:$E$106,'Poules mélangées'!$F$104:$G$104,'Poules mélangées'!$F$107,'Poules mélangées'!$G$106,'Poules mélangées'!$H$105,'Poules mélangées'!$H$107,'Poules mélangées'!$R$104:$R$107,'Poules mélangées'!$C$112:$C$113,'Poules mélangées'!$D$114:$D$115,'Poules mélangées'!$E$113:$E$114,'Poules mélangées'!$F$112:$G$112,'Poules mélangées'!$F$115,'Poules mélangées'!$G$114,'Poules mélangées'!$H$113,'Poules mélangées'!$H$115,'Poules mélangées'!$R$112:$R$115,'Poules mélangées'!$C$120:$C$121,'Poules mélangées'!$D$122:$D$123,'Poules mélangées'!$E$121:$E$122,'Poules mélangées'!$F$120:$G$120,'Poules mélangées'!$F$123,'Poules mélangées'!$G$122,'Poules mélangées'!$H$121,'Poules mélangées'!$H$123,'Poules mélangées'!$R$120:$R$123,'Poules mélangées'!$C$128:$C$129,'Poules mélangées'!$D$130:$D$131,'Poules mélangées'!$E$129:$E$130,'Poules mélangées'!$F$128:$G$128,'Poules mélangées'!$F$131,'Poules mélangées'!$G$130,'Poules mélangées'!$H$129,'Poules mélangées'!$H$131,'Poules mélangées'!$R$128:$R$131</definedName>
    <definedName name="EffacerScoresPM4_2">'Poules mélangées'!$C$136:$C$137,'Poules mélangées'!$D$138:$D$139,'Poules mélangées'!$E$137:$E$138,'Poules mélangées'!$F$136:$G$136,'Poules mélangées'!$F$139,'Poules mélangées'!$G$138,'Poules mélangées'!$H$137,'Poules mélangées'!$H$139,'Poules mélangées'!$R$136:$R$139,'Poules mélangées'!$C$144:$C$145,'Poules mélangées'!$D$146:$D$147,'Poules mélangées'!$E$145:$E$146,'Poules mélangées'!$F$144:$G$144,'Poules mélangées'!$F$147,'Poules mélangées'!$G$146,'Poules mélangées'!$H$145,'Poules mélangées'!$H$147,'Poules mélangées'!$R$144:$R$147,'Poules mélangées'!$C$152:$C$153,'Poules mélangées'!$D$154:$D$155,'Poules mélangées'!$E$153:$E$154,'Poules mélangées'!$F$152:$G$152,'Poules mélangées'!$F$155,'Poules mélangées'!$G$154,'Poules mélangées'!$H$153,'Poules mélangées'!$H$155,'Poules mélangées'!$R$152:$R$155,'Poules mélangées'!$C$160:$C$161,'Poules mélangées'!$D$162:$D$163,'Poules mélangées'!$E$161:$E$162,'Poules mélangées'!$F$160:$G$160,'Poules mélangées'!$F$163,'Poules mélangées'!$G$162,'Poules mélangées'!$H$161,'Poules mélangées'!$H$163,'Poules mélangées'!$R$160:$R$163</definedName>
    <definedName name="EffacerScoresPM5">EffacerScoresPM5_1,EffacerScoresPM5_2</definedName>
    <definedName name="EffacerScoresPM5_1">'Poules mélangées'!$C$168:$C$169,'Poules mélangées'!$D$170:$D$171,'Poules mélangées'!$E$168,'Poules mélangées'!$E$172,'Poules mélangées'!$F$169:$F$170,'Poules mélangées'!$G$171:$G$172,'Poules mélangées'!$H$168,'Poules mélangées'!$H$170,'Poules mélangées'!$I$169,'Poules mélangées'!$I$171,'Poules mélangées'!$J$170,'Poules mélangées'!$J$172,'Poules mélangées'!$K$168,'Poules mélangées'!$K$171,'Poules mélangées'!$L$169,'Poules mélangées'!$L$172,'Poules mélangées'!$V$168:$V$172,'Poules mélangées'!$C$177:$C$178,'Poules mélangées'!$D$179:$D$180,'Poules mélangées'!$E$177,'Poules mélangées'!$E$181,'Poules mélangées'!$F$178:$F$179,'Poules mélangées'!$G$180:$G$181,'Poules mélangées'!$H$177,'Poules mélangées'!$H$179,'Poules mélangées'!$I$178,'Poules mélangées'!$I$180,'Poules mélangées'!$J$179,'Poules mélangées'!$J$181,'Poules mélangées'!$K$177,'Poules mélangées'!$K$180,'Poules mélangées'!$L$178,'Poules mélangées'!$L$181,'Poules mélangées'!$V$177:$V$181,'Poules mélangées'!$C$186:$C$187,'Poules mélangées'!$D$188:$D$189,'Poules mélangées'!$E$186,'Poules mélangées'!$E$190,'Poules mélangées'!$F$187:$F$188,'Poules mélangées'!$G$189:$G$190,'Poules mélangées'!$H$186,'Poules mélangées'!$H$188,'Poules mélangées'!$I$187,'Poules mélangées'!$I$189,'Poules mélangées'!$J$188,'Poules mélangées'!$J$190,'Poules mélangées'!$K$186,'Poules mélangées'!$K$189,'Poules mélangées'!$L$187,'Poules mélangées'!$L$190,'Poules mélangées'!$V$186:$V$190,'Poules mélangées'!$C$195:$C$196,'Poules mélangées'!$D$197:$D$198,'Poules mélangées'!$E$195,'Poules mélangées'!$E$199,'Poules mélangées'!$F$196:$F$197,'Poules mélangées'!$G$198:$G$199,'Poules mélangées'!$H$195,'Poules mélangées'!$H$197,'Poules mélangées'!$I$196,'Poules mélangées'!$I$198,'Poules mélangées'!$J$197,'Poules mélangées'!$J$199,'Poules mélangées'!$K$195,'Poules mélangées'!$K$198,'Poules mélangées'!$L$196,'Poules mélangées'!$L$199,'Poules mélangées'!$V$195:$V$199</definedName>
    <definedName name="EffacerScoresPM5_2">'Poules mélangées'!$C$204:$C$205,'Poules mélangées'!$D$206:$D$207,'Poules mélangées'!$E$204,'Poules mélangées'!$E$208,'Poules mélangées'!$F$205:$F$206,'Poules mélangées'!$G$207:$G$208,'Poules mélangées'!$H$204,'Poules mélangées'!$H$206,'Poules mélangées'!$I$205,'Poules mélangées'!$I$207,'Poules mélangées'!$J$206,'Poules mélangées'!$J$208,'Poules mélangées'!$K$204,'Poules mélangées'!$K$207,'Poules mélangées'!$L$205,'Poules mélangées'!$L$208,'Poules mélangées'!$V$204:$V$208,'Poules mélangées'!$C$213:$C$214,'Poules mélangées'!$D$215:$D$216,'Poules mélangées'!$E$213,'Poules mélangées'!$E$217,'Poules mélangées'!$F$214:$F$215,'Poules mélangées'!$G$216:$G$217,'Poules mélangées'!$H$213,'Poules mélangées'!$H$215,'Poules mélangées'!$I$214,'Poules mélangées'!$I$216,'Poules mélangées'!$J$215,'Poules mélangées'!$J$217,'Poules mélangées'!$K$213,'Poules mélangées'!$K$216,'Poules mélangées'!$L$214,'Poules mélangées'!$L$217,'Poules mélangées'!$V$213:$V$217,'Poules mélangées'!$C$222:$C$223,'Poules mélangées'!$D$224:$D$225,'Poules mélangées'!$E$222,'Poules mélangées'!$E$226,'Poules mélangées'!$F$223:$F$224,'Poules mélangées'!$G$225:$G$226,'Poules mélangées'!$H$222,'Poules mélangées'!$H$224,'Poules mélangées'!$I$223,'Poules mélangées'!$I$225,'Poules mélangées'!$J$224,'Poules mélangées'!$J$226,'Poules mélangées'!$K$222,'Poules mélangées'!$K$225,'Poules mélangées'!$L$223,'Poules mélangées'!$L$226,'Poules mélangées'!$V$222:$V$226</definedName>
    <definedName name="EffacerScoresPM6">EffacerScoresPM6_1,EffacerScoresPM6_2</definedName>
    <definedName name="EffacerScoresPM6_1">'Poules mélangées'!$E$231:$E$232,'Poules mélangées'!$F$234:$F$235,'Poules mélangées'!$G$232:$G$233,'Poules mélangées'!$H$231,'Poules mélangées'!$H$236,'Poules mélangées'!$I$232,'Poules mélangées'!$I$234,'Poules mélangées'!$J$233,'Poules mélangées'!$J$235,'Poules mélangées'!$K$234,'Poules mélangées'!$K$236,'Poules mélangées'!$L$231,'Poules mélangées'!$L$233,'Poules mélangées'!$M$232,'Poules mélangées'!$M$235,'Poules mélangées'!$N$233,'Poules mélangées'!$N$236,'Poules mélangées'!$O$231,'Poules mélangées'!$O$234,'Poules mélangées'!$P$232,'Poules mélangées'!$P$236,'Poules mélangées'!$Q$231,'Poules mélangées'!$Q$235,'Poules mélangées'!$AA$231:$AA$236,'Poules mélangées'!$E$241:$E$242,'Poules mélangées'!$F$244:$F$245,'Poules mélangées'!$G$242:$G$243,'Poules mélangées'!$H$241,'Poules mélangées'!$H$246,'Poules mélangées'!$I$242,'Poules mélangées'!$I$244,'Poules mélangées'!$J$243,'Poules mélangées'!$J$245,'Poules mélangées'!$K$244,'Poules mélangées'!$K$246,'Poules mélangées'!$L$241,'Poules mélangées'!$L$243,'Poules mélangées'!$M$242,'Poules mélangées'!$M$245,'Poules mélangées'!$N$243,'Poules mélangées'!$N$246,'Poules mélangées'!$O$241,'Poules mélangées'!$O$244,'Poules mélangées'!$P$242,'Poules mélangées'!$P$246,'Poules mélangées'!$Q$241,'Poules mélangées'!$Q$245,'Poules mélangées'!$AA$241:$AA$246,'Poules mélangées'!$E$251:$E$252,'Poules mélangées'!$F$254:$F$255,'Poules mélangées'!$G$252:$G$253,'Poules mélangées'!$H$251,'Poules mélangées'!$H$256,'Poules mélangées'!$I$252,'Poules mélangées'!$I$254,'Poules mélangées'!$J$253,'Poules mélangées'!$J$255,'Poules mélangées'!$K$254,'Poules mélangées'!$K$256,'Poules mélangées'!$L$251,'Poules mélangées'!$L$253,'Poules mélangées'!$M$252,'Poules mélangées'!$M$255,'Poules mélangées'!$N$253,'Poules mélangées'!$N$256,'Poules mélangées'!$O$251,'Poules mélangées'!$O$254,'Poules mélangées'!$P$252,'Poules mélangées'!$P$256,'Poules mélangées'!$Q$251,'Poules mélangées'!$Q$255,'Poules mélangées'!$AA$251:$AA$256</definedName>
    <definedName name="EffacerScoresPM6_2">'Poules mélangées'!$E$261:$E$262,'Poules mélangées'!$F$264:$F$265,'Poules mélangées'!$G$262:$G$263,'Poules mélangées'!$H$261,'Poules mélangées'!$H$266,'Poules mélangées'!$I$262,'Poules mélangées'!$I$264,'Poules mélangées'!$J$263,'Poules mélangées'!$J$265,'Poules mélangées'!$K$264,'Poules mélangées'!$K$266,'Poules mélangées'!$L$261,'Poules mélangées'!$L$263,'Poules mélangées'!$M$262,'Poules mélangées'!$M$265,'Poules mélangées'!$N$263,'Poules mélangées'!$N$266,'Poules mélangées'!$O$261,'Poules mélangées'!$O$264,'Poules mélangées'!$P$262,'Poules mélangées'!$P$266,'Poules mélangées'!$Q$261,'Poules mélangées'!$Q$265,'Poules mélangées'!$AA$261:$AA$266,'Poules mélangées'!$E$271:$E$272,'Poules mélangées'!$F$274:$F$275,'Poules mélangées'!$G$272:$G$273,'Poules mélangées'!$H$271,'Poules mélangées'!$H$276,'Poules mélangées'!$I$272,'Poules mélangées'!$I$274,'Poules mélangées'!$J$273,'Poules mélangées'!$J$275,'Poules mélangées'!$K$274,'Poules mélangées'!$K$276,'Poules mélangées'!$L$271,'Poules mélangées'!$L$273,'Poules mélangées'!$M$272,'Poules mélangées'!$M$275,'Poules mélangées'!$N$273,'Poules mélangées'!$N$276,'Poules mélangées'!$O$271,'Poules mélangées'!$O$274,'Poules mélangées'!$P$272,'Poules mélangées'!$P$276,'Poules mélangées'!$Q$271,'Poules mélangées'!$Q$275,'Poules mélangées'!$AA$271:$AA$276,'Poules mélangées'!$E$281:$E$282,'Poules mélangées'!$F$284:$F$285,'Poules mélangées'!$G$282:$G$283,'Poules mélangées'!$H$281,'Poules mélangées'!$H$286,'Poules mélangées'!$I$282,'Poules mélangées'!$I$284,'Poules mélangées'!$J$283,'Poules mélangées'!$J$285,'Poules mélangées'!$K$284,'Poules mélangées'!$K$286,'Poules mélangées'!$L$281,'Poules mélangées'!$L$283,'Poules mélangées'!$M$282,'Poules mélangées'!$M$285,'Poules mélangées'!$N$283,'Poules mélangées'!$N$286,'Poules mélangées'!$O$281,'Poules mélangées'!$O$284,'Poules mélangées'!$P$282,'Poules mélangées'!$P$286,'Poules mélangées'!$Q$281,'Poules mélangées'!$Q$285,'Poules mélangées'!$AA$281:$AA$286</definedName>
    <definedName name="EffacerScoresPM7">EffacerScoresPM7_1,EffacerScoresPM7_2,EffacerScoresPM7_3</definedName>
    <definedName name="EffacerScoresPM7_1">'Poules mélangées'!$C$291:$C$292,'Poules mélangées'!$D$293:$D$294,'Poules mélangées'!$E$295:$E$296,'Poules mélangées'!$F$291,'Poules mélangées'!$F$297,'Poules mélangées'!$G$292:$G$293,'Poules mélangées'!$H$294:$H$295,'Poules mélangées'!$I$296:$I$297,'Poules mélangées'!$J$291,'Poules mélangées'!$J$293,'Poules mélangées'!$K$292,'Poules mélangées'!$K$294,'Poules mélangées'!$L$295,'Poules mélangées'!$L$297,'Poules mélangées'!$M$291,'Poules mélangées'!$M$296,'Poules mélangées'!$N$293,'Poules mélangées'!$N$295,'Poules mélangées'!$O$294,'Poules mélangées'!$O$297,'Poules mélangées'!$P$292,'Poules mélangées'!$P$296,'Poules mélangées'!$Q$293,'Poules mélangées'!$Q$297,'Poules mélangées'!$R$291,'Poules mélangées'!$R$295,'Poules mélangées'!$S$293,'Poules mélangées'!$S$296,'Poules mélangées'!$T$291,'Poules mélangées'!$T$294,'Poules mélangées'!$U$292,'Poules mélangées'!$U$295,'Poules mélangées'!$V$294,'Poules mélangées'!$V$296,'Poules mélangées'!$W$292,'Poules mélangées'!$W$297,'Poules mélangées'!$AG$291:$AG$297,'Poules mélangées'!$C$302:$C$303,'Poules mélangées'!$D$304:$D$305,'Poules mélangées'!$E$306:$E$307,'Poules mélangées'!$F$302,'Poules mélangées'!$F$308,'Poules mélangées'!$G$303:$G$304,'Poules mélangées'!$H$305:$H$306,'Poules mélangées'!$I$307:$I$308,'Poules mélangées'!$J$302,'Poules mélangées'!$J$304,'Poules mélangées'!$K$303,'Poules mélangées'!$K$305,'Poules mélangées'!$L$306,'Poules mélangées'!$L$308,'Poules mélangées'!$M$302,'Poules mélangées'!$M$307,'Poules mélangées'!$N$304,'Poules mélangées'!$N$306,'Poules mélangées'!$O$305,'Poules mélangées'!$O$308,'Poules mélangées'!$P$303,'Poules mélangées'!$P$307,'Poules mélangées'!$Q$304,'Poules mélangées'!$Q$308,'Poules mélangées'!$R$302,'Poules mélangées'!$R$306,'Poules mélangées'!$S$304,'Poules mélangées'!$S$307,'Poules mélangées'!$T$302,'Poules mélangées'!$T$305,'Poules mélangées'!$U$303,'Poules mélangées'!$U$306,'Poules mélangées'!$V$305,'Poules mélangées'!$V$307,'Poules mélangées'!$W$303,'Poules mélangées'!$W$308,'Poules mélangées'!$AG$302:$AG$308</definedName>
    <definedName name="EffacerScoresPM7_2">'Poules mélangées'!$C$313:$C$314,'Poules mélangées'!$D$315:$D$316,'Poules mélangées'!$E$317:$E$318,'Poules mélangées'!$F$313,'Poules mélangées'!$F$319,'Poules mélangées'!$G$314:$G$315,'Poules mélangées'!$H$316:$H$317,'Poules mélangées'!$I$318:$I$319,'Poules mélangées'!$J$313,'Poules mélangées'!$J$315,'Poules mélangées'!$K$314,'Poules mélangées'!$K$316,'Poules mélangées'!$L$317,'Poules mélangées'!$L$319,'Poules mélangées'!$M$313,'Poules mélangées'!$M$318,'Poules mélangées'!$N$315,'Poules mélangées'!$N$317,'Poules mélangées'!$O$316,'Poules mélangées'!$O$319,'Poules mélangées'!$P$314,'Poules mélangées'!$P$318,'Poules mélangées'!$Q$315,'Poules mélangées'!$Q$319,'Poules mélangées'!$R$313,'Poules mélangées'!$R$317,'Poules mélangées'!$S$315,'Poules mélangées'!$S$318,'Poules mélangées'!$T$313,'Poules mélangées'!$T$316,'Poules mélangées'!$U$314,'Poules mélangées'!$U$317,'Poules mélangées'!$V$316,'Poules mélangées'!$V$318,'Poules mélangées'!$W$314,'Poules mélangées'!$W$319,'Poules mélangées'!$AG$313:$AG$319,'Poules mélangées'!$C$324:$C$325,'Poules mélangées'!$D$326:$D$327,'Poules mélangées'!$E$328:$E$329,'Poules mélangées'!$F$324,'Poules mélangées'!$F$330,'Poules mélangées'!$G$325:$G$326,'Poules mélangées'!$H$327:$H$328,'Poules mélangées'!$I$329:$I$330,'Poules mélangées'!$J$324,'Poules mélangées'!$J$326,'Poules mélangées'!$K$325,'Poules mélangées'!$K$327,'Poules mélangées'!$L$328,'Poules mélangées'!$L$330,'Poules mélangées'!$M$324,'Poules mélangées'!$M$329,'Poules mélangées'!$N$326,'Poules mélangées'!$N$328,'Poules mélangées'!$O$327,'Poules mélangées'!$O$330,'Poules mélangées'!$P$325,'Poules mélangées'!$P$329,'Poules mélangées'!$Q$326,'Poules mélangées'!$Q$330,'Poules mélangées'!$R$324,'Poules mélangées'!$R$328,'Poules mélangées'!$S$326,'Poules mélangées'!$S$329,'Poules mélangées'!$T$324,'Poules mélangées'!$T$327,'Poules mélangées'!$U$325,'Poules mélangées'!$U$328,'Poules mélangées'!$V$327,'Poules mélangées'!$V$329,'Poules mélangées'!$W$325,'Poules mélangées'!$W$330,'Poules mélangées'!$AG$324:$AG$330</definedName>
    <definedName name="EffacerScoresPM7_3">'Poules mélangées'!$C$335:$C$336,'Poules mélangées'!$D$337:$D$338,'Poules mélangées'!$E$339:$E$340,'Poules mélangées'!$F$335,'Poules mélangées'!$F$341,'Poules mélangées'!$G$336:$G$337,'Poules mélangées'!$H$338:$H$339,'Poules mélangées'!$I$340:$I$341,'Poules mélangées'!$J$335,'Poules mélangées'!$J$337,'Poules mélangées'!$K$336,'Poules mélangées'!$K$338,'Poules mélangées'!$L$339,'Poules mélangées'!$L$341,'Poules mélangées'!$M$335,'Poules mélangées'!$M$340,'Poules mélangées'!$N$337,'Poules mélangées'!$N$339,'Poules mélangées'!$O$338,'Poules mélangées'!$O$341,'Poules mélangées'!$P$336,'Poules mélangées'!$P$340,'Poules mélangées'!$Q$337,'Poules mélangées'!$Q$341,'Poules mélangées'!$R$335,'Poules mélangées'!$R$339,'Poules mélangées'!$S$337,'Poules mélangées'!$S$340,'Poules mélangées'!$T$335,'Poules mélangées'!$T$338,'Poules mélangées'!$U$336,'Poules mélangées'!$U$339,'Poules mélangées'!$V$338,'Poules mélangées'!$V$340,'Poules mélangées'!$W$336,'Poules mélangées'!$W$341,'Poules mélangées'!$AG$335:$AG$341</definedName>
    <definedName name="EffacerScoresPM8">EffacerScoresPM8_1,EffacerScoresPM8_2,EffacerScoresPM8_3,EffacerScoresPM8_4,EffacerScoresPM8_5</definedName>
    <definedName name="EffacerScoresPM8_1">'Poules mélangées'!$C$346,'Poules mélangées'!$C$352,'Poules mélangées'!$D$347,'Poules mélangées'!$D$353,'Poules mélangées'!$E$349,'Poules mélangées'!$E$351,'Poules mélangées'!$F$348,'Poules mélangées'!$F$350,'Poules mélangées'!$G$346,'Poules mélangées'!$G$353,'Poules mélangées'!$H$347,'Poules mélangées'!$H$352,'Poules mélangées'!$I$348,'Poules mélangées'!$I$351,'Poules mélangées'!$J$349:$J$350,'Poules mélangées'!$K$346,'Poules mélangées'!$K$351,'Poules mélangées'!$L$347,'Poules mélangées'!$L$350,'Poules mélangées'!$M$348,'Poules mélangées'!$M$353,'Poules mélangées'!$N$349,'Poules mélangées'!$N$352,'Poules mélangées'!$O$346,'Poules mélangées'!$O$350,'Poules mélangées'!$P$347,'Poules mélangées'!$P$351,'Poules mélangées'!$Q$348,'Poules mélangées'!$Q$352,'Poules mélangées'!$R$349,'Poules mélangées'!$R$353,'Poules mélangées'!$S$347,'Poules mélangées'!$S$348,'Poules mélangées'!$T$350,'Poules mélangées'!$T$353,'Poules mélangées'!$U$346,'Poules mélangées'!$U$349,'Poules mélangées'!$V$351:$V$352,'Poules mélangées'!$W$346,'Poules mélangées'!$W$348,'Poules mélangées'!$X$347,'Poules mélangées'!$X$349,'Poules mélangées'!$Y$350,'Poules mélangées'!$Y$352,'Poules mélangées'!$Z$351,'Poules mélangées'!$Z$353,'Poules mélangées'!$AA$346:$AA$347,'Poules mélangées'!$AB$348:$AB$349,'Poules mélangées'!$AC$350:$AC$351,'Poules mélangées'!$AD$352:$AD$353,'Poules mélangées'!$AN$346:$AN$353</definedName>
    <definedName name="EffacerScoresPM8_2">'Poules mélangées'!$C$358,'Poules mélangées'!$C$364,'Poules mélangées'!$D$359,'Poules mélangées'!$D$365,'Poules mélangées'!$E$361,'Poules mélangées'!$E$363,'Poules mélangées'!$F$360,'Poules mélangées'!$F$362,'Poules mélangées'!$G$358,'Poules mélangées'!$G$365,'Poules mélangées'!$H$359,'Poules mélangées'!$H$364,'Poules mélangées'!$I$360,'Poules mélangées'!$I$363,'Poules mélangées'!$J$361,'Poules mélangées'!$J$362,'Poules mélangées'!$K$358,'Poules mélangées'!$K$363,'Poules mélangées'!$L$362,'Poules mélangées'!$L$359,'Poules mélangées'!$M$360,'Poules mélangées'!$M$365,'Poules mélangées'!$N$361,'Poules mélangées'!$N$364,'Poules mélangées'!$O$358,'Poules mélangées'!$O$362,'Poules mélangées'!$P$359,'Poules mélangées'!$P$363,'Poules mélangées'!$Q$360,'Poules mélangées'!$Q$364,'Poules mélangées'!$R$361,'Poules mélangées'!$R$365,'Poules mélangées'!$S$359:$S$360,'Poules mélangées'!$T$362,'Poules mélangées'!$T$365,'Poules mélangées'!$U$358,'Poules mélangées'!$U$361,'Poules mélangées'!$V$363:$V$364,'Poules mélangées'!$W$358,'Poules mélangées'!$W$360,'Poules mélangées'!$X$359,'Poules mélangées'!$X$361,'Poules mélangées'!$Y$362,'Poules mélangées'!$Y$364,'Poules mélangées'!$Z$363,'Poules mélangées'!$Z$365,'Poules mélangées'!$AA$358:$AA$359,'Poules mélangées'!$AB$360:$AB$361,'Poules mélangées'!$AC$362:$AC$363,'Poules mélangées'!$AD$364:$AD$365,'Poules mélangées'!$AN$358:$AN$365</definedName>
    <definedName name="EffacerScoresPM8_3">'Poules mélangées'!$C$370,'Poules mélangées'!$C$376,'Poules mélangées'!$D$371,'Poules mélangées'!$D$377,'Poules mélangées'!$E$373,'Poules mélangées'!$E$375,'Poules mélangées'!$F$372,'Poules mélangées'!$F$374,'Poules mélangées'!$G$370,'Poules mélangées'!$G$377,'Poules mélangées'!$H$371,'Poules mélangées'!$H$376,'Poules mélangées'!$I$372,'Poules mélangées'!$I$375,'Poules mélangées'!$J$373,'Poules mélangées'!$J$374,'Poules mélangées'!$K$370,'Poules mélangées'!$K$375,'Poules mélangées'!$L$371,'Poules mélangées'!$L$374,'Poules mélangées'!$M$372,'Poules mélangées'!$M$377,'Poules mélangées'!$N$373,'Poules mélangées'!$N$376,'Poules mélangées'!$O$370,'Poules mélangées'!$O$374,'Poules mélangées'!$P$371,'Poules mélangées'!$P$375,'Poules mélangées'!$Q$372,'Poules mélangées'!$Q$376,'Poules mélangées'!$R$373,'Poules mélangées'!$R$377,'Poules mélangées'!$S$371:$S$372,'Poules mélangées'!$T$374,'Poules mélangées'!$T$377,'Poules mélangées'!$U$370,'Poules mélangées'!$U$373,'Poules mélangées'!$V$375:$V$376,'Poules mélangées'!$W$370,'Poules mélangées'!$W$372,'Poules mélangées'!$X$371,'Poules mélangées'!$X$373,'Poules mélangées'!$Y$374,'Poules mélangées'!$Y$376,'Poules mélangées'!$Z$375,'Poules mélangées'!$Z$377,'Poules mélangées'!$AA$370:$AA$371,'Poules mélangées'!$AB$372:$AB$373,'Poules mélangées'!$AC$374:$AC$375,'Poules mélangées'!$AD$376:$AD$377,'Poules mélangées'!$AN$370:$AN$377</definedName>
    <definedName name="EffacerScoresPM8_4">'Poules mélangées'!$C$382,'Poules mélangées'!$C$388,'Poules mélangées'!$D$383,'Poules mélangées'!$D$389,'Poules mélangées'!$E$385,'Poules mélangées'!$E$387,'Poules mélangées'!$F$384,'Poules mélangées'!$F$386,'Poules mélangées'!$G$382,'Poules mélangées'!$G$389,'Poules mélangées'!$H$383,'Poules mélangées'!$H$388,'Poules mélangées'!$I$384,'Poules mélangées'!$I$387,'Poules mélangées'!$J$385:$J$386,'Poules mélangées'!$K$382,'Poules mélangées'!$K$387,'Poules mélangées'!$L$383,'Poules mélangées'!$L$386,'Poules mélangées'!$M$384,'Poules mélangées'!$M$389,'Poules mélangées'!$N$385,'Poules mélangées'!$N$388,'Poules mélangées'!$O$382,'Poules mélangées'!$O$386,'Poules mélangées'!$P$383,'Poules mélangées'!$P$387,'Poules mélangées'!$Q$384,'Poules mélangées'!$Q$388,'Poules mélangées'!$R$385,'Poules mélangées'!$R$389,'Poules mélangées'!$S$383:$S$384,'Poules mélangées'!$T$386,'Poules mélangées'!$T$389,'Poules mélangées'!$U$382,'Poules mélangées'!$U$385,'Poules mélangées'!$V$387:$V$388,'Poules mélangées'!$W$382,'Poules mélangées'!$W$384,'Poules mélangées'!$X$383,'Poules mélangées'!$X$385,'Poules mélangées'!$Y$386,'Poules mélangées'!$Y$388,'Poules mélangées'!$Z$387,'Poules mélangées'!$Z$389,'Poules mélangées'!$AA$382:$AA$383,'Poules mélangées'!$AB$384:$AB$385,'Poules mélangées'!$AC$386:$AC$387,'Poules mélangées'!$AD$388:$AD$389,'Poules mélangées'!$AN$382:$AN$389</definedName>
    <definedName name="EffacerScoresPM8_5">'Poules mélangées'!$C$394,'Poules mélangées'!$C$400,'Poules mélangées'!$D$395,'Poules mélangées'!$D$401,'Poules mélangées'!$E$397,'Poules mélangées'!$E$399,'Poules mélangées'!$F$396,'Poules mélangées'!$F$398,'Poules mélangées'!$G$394,'Poules mélangées'!$G$401,'Poules mélangées'!$H$395,'Poules mélangées'!$H$400,'Poules mélangées'!$I$396,'Poules mélangées'!$I$399,'Poules mélangées'!$J$397:$J$398,'Poules mélangées'!$K$394,'Poules mélangées'!$K$399,'Poules mélangées'!$L$395,'Poules mélangées'!$L$398,'Poules mélangées'!$M$396,'Poules mélangées'!$M$401,'Poules mélangées'!$N$397,'Poules mélangées'!$N$400,'Poules mélangées'!$O$394,'Poules mélangées'!$O$398,'Poules mélangées'!$P$395,'Poules mélangées'!$P$399,'Poules mélangées'!$Q$396,'Poules mélangées'!$Q$400,'Poules mélangées'!$R$397,'Poules mélangées'!$R$401,'Poules mélangées'!$S$395:$S$396,'Poules mélangées'!$T$398,'Poules mélangées'!$T$401,'Poules mélangées'!$U$394,'Poules mélangées'!$U$397,'Poules mélangées'!$V$399:$V$400,'Poules mélangées'!$W$394,'Poules mélangées'!$W$396,'Poules mélangées'!$X$395,'Poules mélangées'!$X$397,'Poules mélangées'!$Y$398,'Poules mélangées'!$Y$400,'Poules mélangées'!$Z$399,'Poules mélangées'!$Z$401,'Poules mélangées'!$AA$394:$AA$395,'Poules mélangées'!$AB$396:$AB$397,'Poules mélangées'!$AC$398:$AC$399,'Poules mélangées'!$AD$400:$AD$401,'Poules mélangées'!$AN$394:$AN$401</definedName>
    <definedName name="EffacerScoresTC">'Tournoi classant'!$C$3:$C$65,'Tournoi classant'!$E$4:$E$64,'Tournoi classant'!$G$6:$G$62,'Tournoi classant'!$I$10:$I$144,'Tournoi classant'!$K$18:$K$50,'Tournoi classant'!$G$69:$G$75,'Tournoi classant'!$E$84:$E$98,'Tournoi classant'!$G$85:$G$97,'Tournoi classant'!$G$105:$G$111,'Tournoi classant'!$C$121:$C$151,'Tournoi classant'!$E$122:$E$150,'Tournoi classant'!$G$124:$G$211,'Tournoi classant'!$E$164:$E$170,'Tournoi classant'!$C$180:$C$194,'Tournoi classant'!$E$181:$E$193,'Tournoi classant'!$E$201:$E$207</definedName>
    <definedName name="EffacerScoresTCR">'Tournoi classant avec repêchage'!$C$3:$C$65,'Tournoi classant avec repêchage'!$E$4:$E$116,'Tournoi classant avec repêchage'!$G$6:$G$14,'Tournoi classant avec repêchage'!$G$22:$G$30,'Tournoi classant avec repêchage'!$G$38:$G$46,'Tournoi classant avec repêchage'!$G$54:$G$62,'Tournoi classant avec repêchage'!$I$2:$I$58,'Tournoi classant avec repêchage'!$K$6:$K$79,'Tournoi classant avec repêchage'!$M$14:$M$46,'Tournoi classant avec repêchage'!$I$69:$I$75,'Tournoi classant avec repêchage'!$C$87:$C$89,'Tournoi classant avec repêchage'!$C$91:$C$93,'Tournoi classant avec repêchage'!$C$95:$C$97,'Tournoi classant avec repêchage'!$C$99:$C$101,'Tournoi classant avec repêchage'!$C$103:$C$105,'Tournoi classant avec repêchage'!$C$107:$C$109,'Tournoi classant avec repêchage'!$C$111:$C$113,'Tournoi classant avec repêchage'!$C$115:$C$117,'Tournoi classant avec repêchage'!$G$87:$G$91,'Tournoi classant avec repêchage'!$G$95:$G$99,'Tournoi classant avec repêchage'!$G$103:$G$107,'Tournoi classant avec repêchage'!$G$111:$G$115,'Tournoi classant avec repêchage'!$I$85:$I$131,'Tournoi classant avec repêchage'!$K$126:$K$135,'Tournoi classant avec repêchage'!$G$144:$G$150,'Tournoi classant avec repêchage'!$I$145:$I$196,'Tournoi classant avec repêchage'!$E$165:$E$179,'Tournoi classant avec repêchage'!$G$166:$G$178,'Tournoi classant avec repêchage'!$G$186:$G$192,'Tournoi classant avec repêchage'!$C$205:$C$219,'Tournoi classant avec repêchage'!$E$206:$E$218,'Tournoi classant avec repêchage'!$G$208:$G$236,'Tournoi classant avec repêchage'!$E$226:$E$232</definedName>
    <definedName name="EffacerScoresTED">'Tournoi à élimination directe'!$C$3:$C$65,'Tournoi à élimination directe'!$E$4:$E$64,'Tournoi à élimination directe'!$G$6:$G$62,'Tournoi à élimination directe'!$I$10:$I$58,'Tournoi à élimination directe'!$K$18:$K$50</definedName>
    <definedName name="NPTC">'Tournoi classant'!$B$3,'Tournoi classant'!$B$5,'Tournoi classant'!$B$7,'Tournoi classant'!$B$9,'Tournoi classant'!$B$11,'Tournoi classant'!$B$13,'Tournoi classant'!$B$15,'Tournoi classant'!$B$17,'Tournoi classant'!$B$19,'Tournoi classant'!$B$21,'Tournoi classant'!$B$23,'Tournoi classant'!$B$25,'Tournoi classant'!$B$27,'Tournoi classant'!$B$29,'Tournoi classant'!$B$31,'Tournoi classant'!$B$33,'Tournoi classant'!$B$35,'Tournoi classant'!$B$37,'Tournoi classant'!$B$39,'Tournoi classant'!$B$41,'Tournoi classant'!$B$43,'Tournoi classant'!$B$45,'Tournoi classant'!$B$47,'Tournoi classant'!$B$49,'Tournoi classant'!$B$51,'Tournoi classant'!$B$53,'Tournoi classant'!$B$55,'Tournoi classant'!$B$57,'Tournoi classant'!$B$59,'Tournoi classant'!$B$61,'Tournoi classant'!$B$63,'Tournoi classant'!$B$65</definedName>
    <definedName name="NPTC10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classant'!$B$41,'Tournoi classant'!$B$27,'Tournoi classant'!$B$25,'Tournoi classant'!$B$43</definedName>
    <definedName name="NPTC11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classant'!$B$41,'Tournoi classant'!$B$27,'Tournoi classant'!$B$25</definedName>
    <definedName name="NPTC12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classant'!$B$41,'Tournoi classant'!$B$27</definedName>
    <definedName name="NPTC13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</definedName>
    <definedName name="NPTC14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</definedName>
    <definedName name="NPTC15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</definedName>
    <definedName name="NPTC16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</definedName>
    <definedName name="NPTC17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</definedName>
    <definedName name="NPTC18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</definedName>
    <definedName name="NPTC19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</definedName>
    <definedName name="NPTC20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</definedName>
    <definedName name="NPTC21">'Tournoi classant'!$B$5,'Tournoi classant'!$B$63,'Tournoi classant'!$B$37,'Tournoi classant'!$B$31,'Tournoi classant'!$B$21,'Tournoi classant'!$B$47,'Tournoi classant'!$B$53,'Tournoi classant'!$B$15,'Tournoi classant'!$B$13,'Tournoi classant'!$B$55,'Tournoi classant'!$B$45</definedName>
    <definedName name="NPTC22">'Tournoi classant'!$B$5,'Tournoi classant'!$B$63,'Tournoi classant'!$B$37,'Tournoi classant'!$B$31,'Tournoi classant'!$B$21,'Tournoi classant'!$B$47,'Tournoi classant'!$B$53,'Tournoi classant'!$B$15,'Tournoi classant'!$B$13,'Tournoi classant'!$B$55</definedName>
    <definedName name="NPTC23">'Tournoi classant'!$B$5,'Tournoi classant'!$B$63,'Tournoi classant'!$B$37,'Tournoi classant'!$B$31,'Tournoi classant'!$B$21,'Tournoi classant'!$B$47,'Tournoi classant'!$B$53,'Tournoi classant'!$B$15,'Tournoi classant'!$B$13</definedName>
    <definedName name="NPTC24">'Tournoi classant'!$B$5,'Tournoi classant'!$B$63,'Tournoi classant'!$B$37,'Tournoi classant'!$B$31,'Tournoi classant'!$B$21,'Tournoi classant'!$B$47,'Tournoi classant'!$B$53,'Tournoi classant'!$B$15</definedName>
    <definedName name="NPTC25">'Tournoi classant'!$B$5,'Tournoi classant'!$B$63,'Tournoi classant'!$B$37,'Tournoi classant'!$B$31,'Tournoi classant'!$B$21,'Tournoi classant'!$B$47,'Tournoi classant'!$B$53</definedName>
    <definedName name="NPTC26">'Tournoi classant'!$B$5,'Tournoi classant'!$B$63,'Tournoi classant'!$B$37,'Tournoi classant'!$B$31,'Tournoi classant'!$B$21,'Tournoi classant'!$B$47</definedName>
    <definedName name="NPTC27">'Tournoi classant'!$B$5,'Tournoi classant'!$B$63,'Tournoi classant'!$B$37,'Tournoi classant'!$B$31,'Tournoi classant'!$B$21</definedName>
    <definedName name="NPTC28">'Tournoi classant'!$B$5,'Tournoi classant'!$B$63,'Tournoi classant'!$B$37,'Tournoi classant'!$B$31</definedName>
    <definedName name="NPTC29">'Tournoi classant'!$B$5,'Tournoi classant'!$B$63,'Tournoi classant'!$B$37</definedName>
    <definedName name="NPTC30">'Tournoi classant'!$B$5,'Tournoi classant'!$B$63</definedName>
    <definedName name="NPTC31">'Tournoi classant'!$B$5</definedName>
    <definedName name="NPTC4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classant'!$B$41,'Tournoi classant'!$B$27,'Tournoi classant'!$B$25,'Tournoi classant'!$B$43,'Tournoi classant'!$B$57,'Tournoi classant'!$B$11,'Tournoi classant'!$B$17,'Tournoi classant'!$B$51,'Tournoi classant'!$B$49,'Tournoi classant'!$B$19</definedName>
    <definedName name="NPTC5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classant'!$B$41,'Tournoi classant'!$B$27,'Tournoi classant'!$B$25,'Tournoi classant'!$B$43,'Tournoi classant'!$B$57,'Tournoi classant'!$B$11,'Tournoi classant'!$B$17,'Tournoi classant'!$B$51,'Tournoi classant'!$B$49</definedName>
    <definedName name="NPTC6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classant'!$B$41,'Tournoi classant'!$B$27,'Tournoi classant'!$B$25,'Tournoi classant'!$B$43,'Tournoi classant'!$B$57,'Tournoi classant'!$B$11,'Tournoi classant'!$B$17,'Tournoi classant'!$B$51</definedName>
    <definedName name="NPTC7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classant'!$B$41,'Tournoi classant'!$B$27,'Tournoi classant'!$B$25,'Tournoi classant'!$B$43,'Tournoi classant'!$B$57,'Tournoi classant'!$B$11,'Tournoi classant'!$B$17</definedName>
    <definedName name="NPTC8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classant'!$B$41,'Tournoi classant'!$B$27,'Tournoi classant'!$B$25,'Tournoi classant'!$B$43,'Tournoi classant'!$B$57,'Tournoi classant'!$B$11</definedName>
    <definedName name="NPTC9">'Tournoi classant'!$B$5,'Tournoi classant'!$B$63,'Tournoi classant'!$B$37,'Tournoi classant'!$B$31,'Tournoi classant'!$B$21,'Tournoi classant'!$B$47,'Tournoi classant'!$B$53,'Tournoi classant'!$B$15,'Tournoi classant'!$B$13,'Tournoi classant'!$B$55,'Tournoi classant'!$B$45,'Tournoi classant'!$B$23,'Tournoi classant'!$B$29,'Tournoi classant'!$B$39,'Tournoi classant'!$B$61,'Tournoi classant'!$B$7,'Tournoi classant'!$B$9,'Tournoi classant'!$B$59,'Tournoi classant'!$B$41,'Tournoi classant'!$B$27,'Tournoi classant'!$B$25,'Tournoi classant'!$B$43,'Tournoi classant'!$B$57</definedName>
    <definedName name="NPTCR">'Tournoi classant avec repêchage'!$B$3,'Tournoi classant avec repêchage'!$B$5,'Tournoi classant avec repêchage'!$B$7,'Tournoi classant avec repêchage'!$B$9,'Tournoi classant avec repêchage'!$B$11,'Tournoi classant avec repêchage'!$B$13,'Tournoi classant avec repêchage'!$B$15,'Tournoi classant avec repêchage'!$B$17,'Tournoi classant avec repêchage'!$B$19,'Tournoi classant avec repêchage'!$B$21,'Tournoi classant avec repêchage'!$B$23,'Tournoi classant avec repêchage'!$B$25,'Tournoi classant avec repêchage'!$B$27,'Tournoi classant avec repêchage'!$B$29,'Tournoi classant avec repêchage'!$B$31,'Tournoi classant avec repêchage'!$B$33,'Tournoi classant avec repêchage'!$B$35,'Tournoi classant avec repêchage'!$B$37,'Tournoi classant avec repêchage'!$B$39,'Tournoi classant avec repêchage'!$B$41,'Tournoi classant avec repêchage'!$B$43,'Tournoi classant avec repêchage'!$B$45,'Tournoi classant avec repêchage'!$B$47,'Tournoi classant avec repêchage'!$B$49,'Tournoi classant avec repêchage'!$B$51,'Tournoi classant avec repêchage'!$B$53,'Tournoi classant avec repêchage'!$B$55,'Tournoi classant avec repêchage'!$B$57,'Tournoi classant avec repêchage'!$B$59,'Tournoi classant avec repêchage'!$B$61,'Tournoi classant avec repêchage'!$B$63,'Tournoi classant avec repêchage'!$B$65</definedName>
    <definedName name="NPTCR10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repêchage'!$B$61,'Tournoi classant avec repêchage'!$B$7,'Tournoi classant avec repêchage'!$B$9,'Tournoi classant avec repêchage'!$B$59,'Tournoi classant avec repêchage'!$B$41,'Tournoi classant avec repêchage'!$B$27,'Tournoi classant avec repêchage'!$B$25,'Tournoi classant avec repêchage'!$B$43</definedName>
    <definedName name="NPTCR11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repêchage'!$B$61,'Tournoi classant avec repêchage'!$B$7,'Tournoi classant avec repêchage'!$B$9,'Tournoi classant avec repêchage'!$B$59,'Tournoi classant avec repêchage'!$B$41,'Tournoi classant avec repêchage'!$B$27,'Tournoi classant avec repêchage'!$B$25</definedName>
    <definedName name="NPTCR12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repêchage'!$B$61,'Tournoi classant avec repêchage'!$B$7,'Tournoi classant avec repêchage'!$B$9,'Tournoi classant avec repêchage'!$B$59,'Tournoi classant avec repêchage'!$B$41,'Tournoi classant avec repêchage'!$B$27</definedName>
    <definedName name="NPTCR13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repêchage'!$B$61,'Tournoi classant avec repêchage'!$B$7,'Tournoi classant avec repêchage'!$B$9,'Tournoi classant avec repêchage'!$B$59,'Tournoi classant avec repêchage'!$B$41</definedName>
    <definedName name="NPTCR14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repêchage'!$B$61,'Tournoi classant avec repêchage'!$B$7,'Tournoi classant avec repêchage'!$B$9,'Tournoi classant avec repêchage'!$B$59</definedName>
    <definedName name="NPTCR15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repêchage'!$B$61,'Tournoi classant avec repêchage'!$B$7,'Tournoi classant avec repêchage'!$B$9</definedName>
    <definedName name="NPTCR16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repêchage'!$B$61,'Tournoi classant avec repêchage'!$B$7</definedName>
    <definedName name="NPTCR17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</definedName>
    <definedName name="NPTCR18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</definedName>
    <definedName name="NPTCR19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</definedName>
    <definedName name="NPTCR20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</definedName>
    <definedName name="NPTCR21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</definedName>
    <definedName name="NPTCR22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</definedName>
    <definedName name="NPTCR23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</definedName>
    <definedName name="NPTCR24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</definedName>
    <definedName name="NPTCR25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</definedName>
    <definedName name="NPTCR26">'Tournoi classant avec repêchage'!$B$5,'Tournoi classant avec repêchage'!$B$63,'Tournoi classant avec repêchage'!$B$37,'Tournoi classant avec repêchage'!$B$31,'Tournoi classant avec repêchage'!$B$21,'Tournoi classant avec repêchage'!$B$47</definedName>
    <definedName name="NPTCR27">'Tournoi classant avec repêchage'!$B$5,'Tournoi classant avec repêchage'!$B$63,'Tournoi classant avec repêchage'!$B$37,'Tournoi classant avec repêchage'!$B$31,'Tournoi classant avec repêchage'!$B$21</definedName>
    <definedName name="NPTCR28">'Tournoi classant avec repêchage'!$B$5,'Tournoi classant avec repêchage'!$B$63,'Tournoi classant avec repêchage'!$B$37,'Tournoi classant avec repêchage'!$B$31</definedName>
    <definedName name="NPTCR29">'Tournoi classant avec repêchage'!$B$5,'Tournoi classant avec repêchage'!$B$63,'Tournoi classant avec repêchage'!$B$37</definedName>
    <definedName name="NPTCR30">'Tournoi classant avec repêchage'!$B$5,'Tournoi classant avec repêchage'!$B$63</definedName>
    <definedName name="NPTCR31">'Tournoi classant avec repêchage'!$B$5</definedName>
    <definedName name="NPTCR8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repêchage'!$B$61,'Tournoi classant avec repêchage'!$B$7,'Tournoi classant avec repêchage'!$B$9,'Tournoi classant avec repêchage'!$B$59,'Tournoi classant avec repêchage'!$B$41,'Tournoi classant avec repêchage'!$B$27,'Tournoi classant avec repêchage'!$B$25,'Tournoi classant avec repêchage'!$B$43,'Tournoi classant avec repêchage'!$B$57,'Tournoi classant avec repêchage'!$B$11</definedName>
    <definedName name="NPTCR9">'Tournoi classant avec repêchage'!$B$5,'Tournoi classant avec repêchage'!$B$63,'Tournoi classant avec repêchage'!$B$37,'Tournoi classant avec repêchage'!$B$31,'Tournoi classant avec repêchage'!$B$21,'Tournoi classant avec repêchage'!$B$47,'Tournoi classant avec repêchage'!$B$53,'Tournoi classant avec repêchage'!$B$15,'Tournoi classant avec repêchage'!$B$13,'Tournoi classant avec repêchage'!$B$55,'Tournoi classant avec repêchage'!$B$45,'Tournoi classant avec repêchage'!$B$23,'Tournoi classant avec repêchage'!$B$29,'Tournoi classant avec repêchage'!$B$39,'Tournoi classant avec repêchage'!$B$61,'Tournoi classant avec repêchage'!$B$7,'Tournoi classant avec repêchage'!$B$9,'Tournoi classant avec repêchage'!$B$59,'Tournoi classant avec repêchage'!$B$41,'Tournoi classant avec repêchage'!$B$27,'Tournoi classant avec repêchage'!$B$25,'Tournoi classant avec repêchage'!$B$43,'Tournoi classant avec repêchage'!$B$57</definedName>
    <definedName name="NPTED">'Tournoi à élimination directe'!$B$3,'Tournoi à élimination directe'!$B$5,'Tournoi à élimination directe'!$B$7,'Tournoi à élimination directe'!$B$9,'Tournoi à élimination directe'!$B$11,'Tournoi à élimination directe'!$B$13,'Tournoi à élimination directe'!$B$15,'Tournoi à élimination directe'!$B$17,'Tournoi à élimination directe'!$B$19,'Tournoi à élimination directe'!$B$21,'Tournoi à élimination directe'!$B$23,'Tournoi à élimination directe'!$B$25,'Tournoi à élimination directe'!$B$27,'Tournoi à élimination directe'!$B$29,'Tournoi à élimination directe'!$B$31,'Tournoi à élimination directe'!$B$33,'Tournoi à élimination directe'!$B$35,'Tournoi à élimination directe'!$B$37,'Tournoi à élimination directe'!$B$39,'Tournoi à élimination directe'!$B$41,'Tournoi à élimination directe'!$B$43,'Tournoi à élimination directe'!$B$45,'Tournoi à élimination directe'!$B$47,'Tournoi à élimination directe'!$B$49,'Tournoi à élimination directe'!$B$51,'Tournoi à élimination directe'!$B$53,'Tournoi à élimination directe'!$B$55,'Tournoi à élimination directe'!$B$57,'Tournoi à élimination directe'!$B$59,'Tournoi à élimination directe'!$B$61,'Tournoi à élimination directe'!$B$63,'Tournoi à élimination directe'!$B$65</definedName>
    <definedName name="NPTED10">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11">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12">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13">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14">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15">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16">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17">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18">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19">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20">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21">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22">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23">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24">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25">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26">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27">'Tournoi à élimination directe'!$B$21,'Tournoi à élimination directe'!$B$31,'Tournoi à élimination directe'!$B$37,'Tournoi à élimination directe'!$B$63,'Tournoi à élimination directe'!$B$5</definedName>
    <definedName name="NPTED28">'Tournoi à élimination directe'!$B$31,'Tournoi à élimination directe'!$B$37,'Tournoi à élimination directe'!$B$63,'Tournoi à élimination directe'!$B$5</definedName>
    <definedName name="NPTED29">'Tournoi à élimination directe'!$B$37,'Tournoi à élimination directe'!$B$63,'Tournoi à élimination directe'!$B$5</definedName>
    <definedName name="NPTED30">'Tournoi à élimination directe'!$B$63,'Tournoi à élimination directe'!$B$5</definedName>
    <definedName name="NPTED31">'Tournoi à élimination directe'!$B$5</definedName>
    <definedName name="NPTED4">'Tournoi à élimination directe'!$B$19,'Tournoi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5">'Tournoi à élimination directe'!$B$49,'Tournoi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6">'Tournoi à élimination directe'!$B$51,'Tournoi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7">'Tournoi à élimination directe'!$B$17,'Tournoi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8">'Tournoi à élimination directe'!$B$11,'Tournoi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NPTED9">'Tournoi à élimination directe'!$B$57,'Tournoi à élimination directe'!$B$43,'Tournoi à élimination directe'!$B$25,'Tournoi à élimination directe'!$B$27,'Tournoi à élimination directe'!$B$41,'Tournoi à élimination directe'!$B$59,'Tournoi à élimination directe'!$B$9,'Tournoi à élimination directe'!$B$7,'Tournoi à élimination directe'!$B$61,'Tournoi à élimination directe'!$B$39,'Tournoi à élimination directe'!$B$29,'Tournoi à élimination directe'!$B$23,'Tournoi à élimination directe'!$B$45,'Tournoi à élimination directe'!$B$55,'Tournoi à élimination directe'!$B$13,'Tournoi à élimination directe'!$B$15,'Tournoi à élimination directe'!$B$53,'Tournoi à élimination directe'!$B$47,'Tournoi à élimination directe'!$B$21,'Tournoi à élimination directe'!$B$31,'Tournoi à élimination directe'!$B$37,'Tournoi à élimination directe'!$B$63,'Tournoi à élimination directe'!$B$5</definedName>
    <definedName name="_xlnm.Print_Area" localSheetId="1">'Poules de 3'!$B$9:$S$90</definedName>
    <definedName name="_xlnm.Print_Area" localSheetId="2">'Poules de 4'!$B$9:$Y$86</definedName>
    <definedName name="_xlnm.Print_Area" localSheetId="3">'Poules de 5'!$B$9:$AG$69</definedName>
    <definedName name="_xlnm.Print_Area" localSheetId="4">'Poules de 6'!$B$9:$AQ$76</definedName>
    <definedName name="_xlnm.Print_Area" localSheetId="5">'Poules de 7'!$B$9:$BC$65</definedName>
    <definedName name="_xlnm.Print_Area" localSheetId="6">'Poules de 8'!$B$9:$BQ$66</definedName>
    <definedName name="_xlnm.Print_Area" localSheetId="7">'Poules mélangées'!$B$10:$AN$401</definedName>
    <definedName name="_xlnm.Print_Area" localSheetId="8">'Tournoi à élimination directe'!$A$2:$M$66</definedName>
    <definedName name="_xlnm.Print_Area" localSheetId="9">'Tournoi classant'!$A$2:$M$213</definedName>
    <definedName name="_xlnm.Print_Area" localSheetId="10">'Tournoi classant avec repêchage'!$A$2:$O$238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91" i="52" l="1"/>
  <c r="H91" i="52"/>
  <c r="G91" i="52"/>
  <c r="I90" i="52"/>
  <c r="H90" i="52"/>
  <c r="G90" i="52"/>
  <c r="I89" i="52"/>
  <c r="H89" i="52"/>
  <c r="G89" i="52"/>
  <c r="I84" i="52"/>
  <c r="H84" i="52"/>
  <c r="G84" i="52"/>
  <c r="I83" i="52"/>
  <c r="H83" i="52"/>
  <c r="G83" i="52"/>
  <c r="I82" i="52"/>
  <c r="H82" i="52"/>
  <c r="G82" i="52"/>
  <c r="I77" i="52"/>
  <c r="H77" i="52"/>
  <c r="G77" i="52"/>
  <c r="I76" i="52"/>
  <c r="H76" i="52"/>
  <c r="G76" i="52"/>
  <c r="I75" i="52"/>
  <c r="H75" i="52"/>
  <c r="G75" i="52"/>
  <c r="I70" i="52"/>
  <c r="H70" i="52"/>
  <c r="G70" i="52"/>
  <c r="I69" i="52"/>
  <c r="H69" i="52"/>
  <c r="G69" i="52"/>
  <c r="I68" i="52"/>
  <c r="H68" i="52"/>
  <c r="G68" i="52"/>
  <c r="I63" i="52"/>
  <c r="H63" i="52"/>
  <c r="G63" i="52"/>
  <c r="I62" i="52"/>
  <c r="H62" i="52"/>
  <c r="G62" i="52"/>
  <c r="I61" i="52"/>
  <c r="H61" i="52"/>
  <c r="G61" i="52"/>
  <c r="I56" i="52"/>
  <c r="H56" i="52"/>
  <c r="G56" i="52"/>
  <c r="I55" i="52"/>
  <c r="H55" i="52"/>
  <c r="G55" i="52"/>
  <c r="I54" i="52"/>
  <c r="H54" i="52"/>
  <c r="G54" i="52"/>
  <c r="I49" i="52"/>
  <c r="H49" i="52"/>
  <c r="G49" i="52"/>
  <c r="I48" i="52"/>
  <c r="H48" i="52"/>
  <c r="G48" i="52"/>
  <c r="I47" i="52"/>
  <c r="H47" i="52"/>
  <c r="G47" i="52"/>
  <c r="I42" i="52"/>
  <c r="H42" i="52"/>
  <c r="G42" i="52"/>
  <c r="I41" i="52"/>
  <c r="H41" i="52"/>
  <c r="G41" i="52"/>
  <c r="I40" i="52"/>
  <c r="H40" i="52"/>
  <c r="G40" i="52"/>
  <c r="I35" i="52"/>
  <c r="H35" i="52"/>
  <c r="G35" i="52"/>
  <c r="I34" i="52"/>
  <c r="H34" i="52"/>
  <c r="G34" i="52"/>
  <c r="I33" i="52"/>
  <c r="H33" i="52"/>
  <c r="G33" i="52"/>
  <c r="I28" i="52"/>
  <c r="H28" i="52"/>
  <c r="G28" i="52"/>
  <c r="I27" i="52"/>
  <c r="H27" i="52"/>
  <c r="G27" i="52"/>
  <c r="I26" i="52"/>
  <c r="H26" i="52"/>
  <c r="G26" i="52"/>
  <c r="I21" i="52"/>
  <c r="H21" i="52"/>
  <c r="G21" i="52"/>
  <c r="I20" i="52"/>
  <c r="H20" i="52"/>
  <c r="G20" i="52"/>
  <c r="I19" i="52"/>
  <c r="H19" i="52"/>
  <c r="G19" i="52"/>
  <c r="D64" i="38" l="1"/>
  <c r="D60" i="38"/>
  <c r="D56" i="38"/>
  <c r="D52" i="38"/>
  <c r="D48" i="38"/>
  <c r="D44" i="38"/>
  <c r="F46" i="38" s="1"/>
  <c r="D40" i="38"/>
  <c r="D36" i="38"/>
  <c r="D32" i="38"/>
  <c r="D28" i="38"/>
  <c r="D24" i="38"/>
  <c r="D20" i="38"/>
  <c r="D16" i="38"/>
  <c r="D12" i="38"/>
  <c r="F14" i="38" s="1"/>
  <c r="D8" i="38"/>
  <c r="D4" i="38"/>
  <c r="D64" i="53"/>
  <c r="F62" i="53" s="1"/>
  <c r="D60" i="53"/>
  <c r="D56" i="53"/>
  <c r="D52" i="53"/>
  <c r="F54" i="53" s="1"/>
  <c r="H58" i="53" s="1"/>
  <c r="D48" i="53"/>
  <c r="F46" i="53" s="1"/>
  <c r="D44" i="53"/>
  <c r="D40" i="53"/>
  <c r="D36" i="53"/>
  <c r="F38" i="53" s="1"/>
  <c r="H42" i="53" s="1"/>
  <c r="D32" i="53"/>
  <c r="F30" i="53" s="1"/>
  <c r="D28" i="53"/>
  <c r="D24" i="53"/>
  <c r="D20" i="53"/>
  <c r="F22" i="53" s="1"/>
  <c r="H26" i="53" s="1"/>
  <c r="D16" i="53"/>
  <c r="F14" i="53" s="1"/>
  <c r="D12" i="53"/>
  <c r="D8" i="53"/>
  <c r="D4" i="53"/>
  <c r="F6" i="53" s="1"/>
  <c r="H10" i="53" s="1"/>
  <c r="J18" i="53" s="1"/>
  <c r="J50" i="53" l="1"/>
  <c r="L34" i="53" s="1"/>
  <c r="F30" i="38"/>
  <c r="F62" i="38"/>
  <c r="F6" i="38"/>
  <c r="H10" i="38" s="1"/>
  <c r="F22" i="38"/>
  <c r="F38" i="38"/>
  <c r="H42" i="38" s="1"/>
  <c r="F54" i="38"/>
  <c r="H58" i="38" s="1"/>
  <c r="I11" i="45"/>
  <c r="F46" i="54"/>
  <c r="F14" i="54"/>
  <c r="D64" i="54"/>
  <c r="D60" i="54"/>
  <c r="F62" i="54" s="1"/>
  <c r="D56" i="54"/>
  <c r="D52" i="54"/>
  <c r="F54" i="54" s="1"/>
  <c r="D48" i="54"/>
  <c r="D44" i="54"/>
  <c r="D40" i="54"/>
  <c r="D36" i="54"/>
  <c r="F38" i="54" s="1"/>
  <c r="H42" i="54" s="1"/>
  <c r="D32" i="54"/>
  <c r="D28" i="54"/>
  <c r="F30" i="54" s="1"/>
  <c r="D24" i="54"/>
  <c r="D20" i="54"/>
  <c r="F22" i="54" s="1"/>
  <c r="D16" i="54"/>
  <c r="D12" i="54"/>
  <c r="D8" i="54"/>
  <c r="D4" i="54"/>
  <c r="F6" i="54" s="1"/>
  <c r="H10" i="54" s="1"/>
  <c r="H26" i="54" l="1"/>
  <c r="J18" i="54" s="1"/>
  <c r="L34" i="54" s="1"/>
  <c r="H58" i="54"/>
  <c r="J50" i="54"/>
  <c r="H26" i="38"/>
  <c r="AB401" i="52"/>
  <c r="W401" i="52"/>
  <c r="O401" i="52"/>
  <c r="I401" i="52"/>
  <c r="T400" i="52"/>
  <c r="L400" i="52"/>
  <c r="F400" i="52"/>
  <c r="X399" i="52"/>
  <c r="R399" i="52"/>
  <c r="M399" i="52"/>
  <c r="G399" i="52"/>
  <c r="AA398" i="52"/>
  <c r="V398" i="52"/>
  <c r="Q398" i="52"/>
  <c r="H398" i="52"/>
  <c r="Z397" i="52"/>
  <c r="P397" i="52"/>
  <c r="C397" i="52"/>
  <c r="Y396" i="52"/>
  <c r="U396" i="52"/>
  <c r="K396" i="52"/>
  <c r="D396" i="52"/>
  <c r="AD395" i="52"/>
  <c r="N395" i="52"/>
  <c r="J395" i="52"/>
  <c r="AC394" i="52"/>
  <c r="S394" i="52"/>
  <c r="E394" i="52"/>
  <c r="AB389" i="52"/>
  <c r="W389" i="52"/>
  <c r="O389" i="52"/>
  <c r="I389" i="52"/>
  <c r="T388" i="52"/>
  <c r="L388" i="52"/>
  <c r="F388" i="52"/>
  <c r="X387" i="52"/>
  <c r="R387" i="52"/>
  <c r="M387" i="52"/>
  <c r="G387" i="52"/>
  <c r="AA386" i="52"/>
  <c r="V386" i="52"/>
  <c r="Q386" i="52"/>
  <c r="H386" i="52"/>
  <c r="Z385" i="52"/>
  <c r="P385" i="52"/>
  <c r="C385" i="52"/>
  <c r="Y384" i="52"/>
  <c r="U384" i="52"/>
  <c r="K384" i="52"/>
  <c r="D384" i="52"/>
  <c r="AD383" i="52"/>
  <c r="N383" i="52"/>
  <c r="J383" i="52"/>
  <c r="AC382" i="52"/>
  <c r="S382" i="52"/>
  <c r="E382" i="52"/>
  <c r="AB377" i="52"/>
  <c r="W377" i="52"/>
  <c r="O377" i="52"/>
  <c r="I377" i="52"/>
  <c r="T376" i="52"/>
  <c r="L376" i="52"/>
  <c r="F376" i="52"/>
  <c r="X375" i="52"/>
  <c r="R375" i="52"/>
  <c r="M375" i="52"/>
  <c r="G375" i="52"/>
  <c r="AA374" i="52"/>
  <c r="V374" i="52"/>
  <c r="Q374" i="52"/>
  <c r="H374" i="52"/>
  <c r="Z373" i="52"/>
  <c r="P373" i="52"/>
  <c r="C373" i="52"/>
  <c r="Y372" i="52"/>
  <c r="U372" i="52"/>
  <c r="K372" i="52"/>
  <c r="D372" i="52"/>
  <c r="AD371" i="52"/>
  <c r="N371" i="52"/>
  <c r="J371" i="52"/>
  <c r="AC370" i="52"/>
  <c r="S370" i="52"/>
  <c r="E370" i="52"/>
  <c r="AB365" i="52"/>
  <c r="W365" i="52"/>
  <c r="O365" i="52"/>
  <c r="I365" i="52"/>
  <c r="T364" i="52"/>
  <c r="L364" i="52"/>
  <c r="F364" i="52"/>
  <c r="X363" i="52"/>
  <c r="R363" i="52"/>
  <c r="M363" i="52"/>
  <c r="G363" i="52"/>
  <c r="AA362" i="52"/>
  <c r="V362" i="52"/>
  <c r="Q362" i="52"/>
  <c r="H362" i="52"/>
  <c r="Z361" i="52"/>
  <c r="P361" i="52"/>
  <c r="C361" i="52"/>
  <c r="Y360" i="52"/>
  <c r="U360" i="52"/>
  <c r="K360" i="52"/>
  <c r="D360" i="52"/>
  <c r="AD359" i="52"/>
  <c r="N359" i="52"/>
  <c r="J359" i="52"/>
  <c r="AC358" i="52"/>
  <c r="S358" i="52"/>
  <c r="E358" i="52"/>
  <c r="AD347" i="52"/>
  <c r="AC346" i="52"/>
  <c r="AB353" i="52"/>
  <c r="AA350" i="52"/>
  <c r="Z349" i="52"/>
  <c r="Y348" i="52"/>
  <c r="X351" i="52"/>
  <c r="W353" i="52"/>
  <c r="V350" i="52"/>
  <c r="U348" i="52"/>
  <c r="T352" i="52"/>
  <c r="S346" i="52"/>
  <c r="R351" i="52"/>
  <c r="Q350" i="52"/>
  <c r="P349" i="52"/>
  <c r="O353" i="52"/>
  <c r="N347" i="52"/>
  <c r="M351" i="52"/>
  <c r="L352" i="52"/>
  <c r="K348" i="52"/>
  <c r="J347" i="52"/>
  <c r="I353" i="52"/>
  <c r="H350" i="52"/>
  <c r="G351" i="52"/>
  <c r="F352" i="52"/>
  <c r="E346" i="52"/>
  <c r="D348" i="52"/>
  <c r="C349" i="52"/>
  <c r="S341" i="52"/>
  <c r="M341" i="52"/>
  <c r="D341" i="52"/>
  <c r="T340" i="52"/>
  <c r="K340" i="52"/>
  <c r="G340" i="52"/>
  <c r="V339" i="52"/>
  <c r="J339" i="52"/>
  <c r="C339" i="52"/>
  <c r="W338" i="52"/>
  <c r="Q338" i="52"/>
  <c r="F338" i="52"/>
  <c r="U337" i="52"/>
  <c r="O337" i="52"/>
  <c r="L337" i="52"/>
  <c r="R336" i="52"/>
  <c r="I336" i="52"/>
  <c r="E336" i="52"/>
  <c r="P335" i="52"/>
  <c r="N335" i="52"/>
  <c r="H335" i="52"/>
  <c r="S330" i="52"/>
  <c r="M330" i="52"/>
  <c r="D330" i="52"/>
  <c r="T329" i="52"/>
  <c r="K329" i="52"/>
  <c r="G329" i="52"/>
  <c r="V328" i="52"/>
  <c r="J328" i="52"/>
  <c r="C328" i="52"/>
  <c r="W327" i="52"/>
  <c r="Q327" i="52"/>
  <c r="F327" i="52"/>
  <c r="U326" i="52"/>
  <c r="O326" i="52"/>
  <c r="L326" i="52"/>
  <c r="R325" i="52"/>
  <c r="I325" i="52"/>
  <c r="E325" i="52"/>
  <c r="P324" i="52"/>
  <c r="N324" i="52"/>
  <c r="H324" i="52"/>
  <c r="S319" i="52"/>
  <c r="M319" i="52"/>
  <c r="D319" i="52"/>
  <c r="T318" i="52"/>
  <c r="K318" i="52"/>
  <c r="G318" i="52"/>
  <c r="V317" i="52"/>
  <c r="J317" i="52"/>
  <c r="C317" i="52"/>
  <c r="W316" i="52"/>
  <c r="Q316" i="52"/>
  <c r="F316" i="52"/>
  <c r="U315" i="52"/>
  <c r="O315" i="52"/>
  <c r="L315" i="52"/>
  <c r="R314" i="52"/>
  <c r="I314" i="52"/>
  <c r="E314" i="52"/>
  <c r="P313" i="52"/>
  <c r="N313" i="52"/>
  <c r="H313" i="52"/>
  <c r="S308" i="52"/>
  <c r="M308" i="52"/>
  <c r="D308" i="52"/>
  <c r="T307" i="52"/>
  <c r="K307" i="52"/>
  <c r="G307" i="52"/>
  <c r="V306" i="52"/>
  <c r="J306" i="52"/>
  <c r="C306" i="52"/>
  <c r="W305" i="52"/>
  <c r="Q305" i="52"/>
  <c r="F305" i="52"/>
  <c r="U304" i="52"/>
  <c r="O304" i="52"/>
  <c r="L304" i="52"/>
  <c r="R303" i="52"/>
  <c r="I303" i="52"/>
  <c r="E303" i="52"/>
  <c r="P302" i="52"/>
  <c r="N302" i="52"/>
  <c r="H302" i="52"/>
  <c r="W294" i="52"/>
  <c r="V295" i="52"/>
  <c r="U293" i="52"/>
  <c r="T296" i="52"/>
  <c r="S297" i="52"/>
  <c r="R292" i="52"/>
  <c r="Q294" i="52"/>
  <c r="P291" i="52"/>
  <c r="O293" i="52"/>
  <c r="N291" i="52"/>
  <c r="M297" i="52"/>
  <c r="L293" i="52"/>
  <c r="K296" i="52"/>
  <c r="J295" i="52"/>
  <c r="I292" i="52"/>
  <c r="H291" i="52"/>
  <c r="G296" i="52"/>
  <c r="F294" i="52"/>
  <c r="E292" i="52"/>
  <c r="D297" i="52"/>
  <c r="C295" i="52"/>
  <c r="I286" i="52"/>
  <c r="F286" i="52"/>
  <c r="O285" i="52"/>
  <c r="L285" i="52"/>
  <c r="H285" i="52"/>
  <c r="Q284" i="52"/>
  <c r="M284" i="52"/>
  <c r="G284" i="52"/>
  <c r="P283" i="52"/>
  <c r="E283" i="52"/>
  <c r="N282" i="52"/>
  <c r="K282" i="52"/>
  <c r="D282" i="52"/>
  <c r="J281" i="52"/>
  <c r="C281" i="52"/>
  <c r="I276" i="52"/>
  <c r="F276" i="52"/>
  <c r="O275" i="52"/>
  <c r="L275" i="52"/>
  <c r="H275" i="52"/>
  <c r="Q274" i="52"/>
  <c r="M274" i="52"/>
  <c r="G274" i="52"/>
  <c r="P273" i="52"/>
  <c r="E273" i="52"/>
  <c r="N272" i="52"/>
  <c r="K272" i="52"/>
  <c r="D272" i="52"/>
  <c r="J271" i="52"/>
  <c r="C271" i="52"/>
  <c r="I266" i="52"/>
  <c r="F266" i="52"/>
  <c r="O265" i="52"/>
  <c r="L265" i="52"/>
  <c r="H265" i="52"/>
  <c r="Q264" i="52"/>
  <c r="M264" i="52"/>
  <c r="G264" i="52"/>
  <c r="P263" i="52"/>
  <c r="E263" i="52"/>
  <c r="N262" i="52"/>
  <c r="K262" i="52"/>
  <c r="D262" i="52"/>
  <c r="J261" i="52"/>
  <c r="C261" i="52"/>
  <c r="I256" i="52"/>
  <c r="F256" i="52"/>
  <c r="O255" i="52"/>
  <c r="L255" i="52"/>
  <c r="H255" i="52"/>
  <c r="Q254" i="52"/>
  <c r="M254" i="52"/>
  <c r="G254" i="52"/>
  <c r="P253" i="52"/>
  <c r="E253" i="52"/>
  <c r="N252" i="52"/>
  <c r="K252" i="52"/>
  <c r="D252" i="52"/>
  <c r="J251" i="52"/>
  <c r="C251" i="52"/>
  <c r="I246" i="52"/>
  <c r="F246" i="52"/>
  <c r="O245" i="52"/>
  <c r="L245" i="52"/>
  <c r="H245" i="52"/>
  <c r="Q244" i="52"/>
  <c r="M244" i="52"/>
  <c r="G244" i="52"/>
  <c r="P243" i="52"/>
  <c r="E243" i="52"/>
  <c r="N242" i="52"/>
  <c r="K242" i="52"/>
  <c r="D242" i="52"/>
  <c r="J241" i="52"/>
  <c r="C241" i="52"/>
  <c r="Q234" i="52"/>
  <c r="P233" i="52"/>
  <c r="O235" i="52"/>
  <c r="N232" i="52"/>
  <c r="M234" i="52"/>
  <c r="L235" i="52"/>
  <c r="K232" i="52"/>
  <c r="J231" i="52"/>
  <c r="I236" i="52"/>
  <c r="H235" i="52"/>
  <c r="G234" i="52"/>
  <c r="F236" i="52"/>
  <c r="E233" i="52"/>
  <c r="D232" i="52"/>
  <c r="C231" i="52"/>
  <c r="H226" i="52"/>
  <c r="C226" i="52"/>
  <c r="L225" i="52"/>
  <c r="E225" i="52"/>
  <c r="K224" i="52"/>
  <c r="J223" i="52"/>
  <c r="G223" i="52"/>
  <c r="D223" i="52"/>
  <c r="I222" i="52"/>
  <c r="F222" i="52"/>
  <c r="H217" i="52"/>
  <c r="C217" i="52"/>
  <c r="L216" i="52"/>
  <c r="E216" i="52"/>
  <c r="K215" i="52"/>
  <c r="J214" i="52"/>
  <c r="G214" i="52"/>
  <c r="D214" i="52"/>
  <c r="I213" i="52"/>
  <c r="F213" i="52"/>
  <c r="H208" i="52"/>
  <c r="C208" i="52"/>
  <c r="L207" i="52"/>
  <c r="E207" i="52"/>
  <c r="K206" i="52"/>
  <c r="J205" i="52"/>
  <c r="G205" i="52"/>
  <c r="D205" i="52"/>
  <c r="I204" i="52"/>
  <c r="F204" i="52"/>
  <c r="H199" i="52"/>
  <c r="C199" i="52"/>
  <c r="L198" i="52"/>
  <c r="E198" i="52"/>
  <c r="K197" i="52"/>
  <c r="J196" i="52"/>
  <c r="G196" i="52"/>
  <c r="D196" i="52"/>
  <c r="I195" i="52"/>
  <c r="F195" i="52"/>
  <c r="H190" i="52"/>
  <c r="C190" i="52"/>
  <c r="L189" i="52"/>
  <c r="E189" i="52"/>
  <c r="K188" i="52"/>
  <c r="J187" i="52"/>
  <c r="G187" i="52"/>
  <c r="D187" i="52"/>
  <c r="I186" i="52"/>
  <c r="F186" i="52"/>
  <c r="H181" i="52"/>
  <c r="C181" i="52"/>
  <c r="L180" i="52"/>
  <c r="E180" i="52"/>
  <c r="K179" i="52"/>
  <c r="J178" i="52"/>
  <c r="G178" i="52"/>
  <c r="D178" i="52"/>
  <c r="I177" i="52"/>
  <c r="F177" i="52"/>
  <c r="L171" i="52"/>
  <c r="K170" i="52"/>
  <c r="J169" i="52"/>
  <c r="I168" i="52"/>
  <c r="H172" i="52"/>
  <c r="G169" i="52"/>
  <c r="F168" i="52"/>
  <c r="E171" i="52"/>
  <c r="D169" i="52"/>
  <c r="C172" i="52"/>
  <c r="E163" i="52"/>
  <c r="C163" i="52"/>
  <c r="F162" i="52"/>
  <c r="G161" i="52"/>
  <c r="D161" i="52"/>
  <c r="H160" i="52"/>
  <c r="E155" i="52"/>
  <c r="C155" i="52"/>
  <c r="F154" i="52"/>
  <c r="G153" i="52"/>
  <c r="D153" i="52"/>
  <c r="H152" i="52"/>
  <c r="E147" i="52"/>
  <c r="C147" i="52"/>
  <c r="F146" i="52"/>
  <c r="G145" i="52"/>
  <c r="D145" i="52"/>
  <c r="H144" i="52"/>
  <c r="E139" i="52"/>
  <c r="C139" i="52"/>
  <c r="F138" i="52"/>
  <c r="G137" i="52"/>
  <c r="D137" i="52"/>
  <c r="H136" i="52"/>
  <c r="E131" i="52"/>
  <c r="C131" i="52"/>
  <c r="F130" i="52"/>
  <c r="G129" i="52"/>
  <c r="D129" i="52"/>
  <c r="H128" i="52"/>
  <c r="E123" i="52"/>
  <c r="C123" i="52"/>
  <c r="F122" i="52"/>
  <c r="G121" i="52"/>
  <c r="D121" i="52"/>
  <c r="H120" i="52"/>
  <c r="E115" i="52"/>
  <c r="C115" i="52"/>
  <c r="F114" i="52"/>
  <c r="G113" i="52"/>
  <c r="D113" i="52"/>
  <c r="H112" i="52"/>
  <c r="E107" i="52"/>
  <c r="C107" i="52"/>
  <c r="F106" i="52"/>
  <c r="G105" i="52"/>
  <c r="D105" i="52"/>
  <c r="H104" i="52"/>
  <c r="H96" i="52"/>
  <c r="G97" i="52"/>
  <c r="F98" i="52"/>
  <c r="E99" i="52"/>
  <c r="D97" i="52"/>
  <c r="C99" i="52"/>
  <c r="C91" i="52"/>
  <c r="D90" i="52"/>
  <c r="E89" i="52"/>
  <c r="C84" i="52"/>
  <c r="D83" i="52"/>
  <c r="E82" i="52"/>
  <c r="C77" i="52"/>
  <c r="D76" i="52"/>
  <c r="E75" i="52"/>
  <c r="C70" i="52"/>
  <c r="D69" i="52"/>
  <c r="E68" i="52"/>
  <c r="C63" i="52"/>
  <c r="D62" i="52"/>
  <c r="E61" i="52"/>
  <c r="C56" i="52"/>
  <c r="D55" i="52"/>
  <c r="E54" i="52"/>
  <c r="C49" i="52"/>
  <c r="D48" i="52"/>
  <c r="E47" i="52"/>
  <c r="C42" i="52"/>
  <c r="D41" i="52"/>
  <c r="E40" i="52"/>
  <c r="C35" i="52"/>
  <c r="D34" i="52"/>
  <c r="E33" i="52"/>
  <c r="C28" i="52"/>
  <c r="D27" i="52"/>
  <c r="E26" i="52"/>
  <c r="C21" i="52"/>
  <c r="D20" i="52"/>
  <c r="E19" i="52"/>
  <c r="E12" i="52"/>
  <c r="D13" i="52"/>
  <c r="C14" i="52"/>
  <c r="AB66" i="49"/>
  <c r="W66" i="49"/>
  <c r="O66" i="49"/>
  <c r="I66" i="49"/>
  <c r="T65" i="49"/>
  <c r="L65" i="49"/>
  <c r="F65" i="49"/>
  <c r="X64" i="49"/>
  <c r="R64" i="49"/>
  <c r="M64" i="49"/>
  <c r="G64" i="49"/>
  <c r="AA63" i="49"/>
  <c r="V63" i="49"/>
  <c r="Q63" i="49"/>
  <c r="H63" i="49"/>
  <c r="Z62" i="49"/>
  <c r="P62" i="49"/>
  <c r="C62" i="49"/>
  <c r="Y61" i="49"/>
  <c r="U61" i="49"/>
  <c r="K61" i="49"/>
  <c r="D61" i="49"/>
  <c r="AD60" i="49"/>
  <c r="N60" i="49"/>
  <c r="J60" i="49"/>
  <c r="AC59" i="49"/>
  <c r="S59" i="49"/>
  <c r="E59" i="49"/>
  <c r="AB54" i="49"/>
  <c r="W54" i="49"/>
  <c r="O54" i="49"/>
  <c r="I54" i="49"/>
  <c r="T53" i="49"/>
  <c r="L53" i="49"/>
  <c r="F53" i="49"/>
  <c r="X52" i="49"/>
  <c r="R52" i="49"/>
  <c r="M52" i="49"/>
  <c r="G52" i="49"/>
  <c r="AA51" i="49"/>
  <c r="V51" i="49"/>
  <c r="Q51" i="49"/>
  <c r="H51" i="49"/>
  <c r="Z50" i="49"/>
  <c r="P50" i="49"/>
  <c r="C50" i="49"/>
  <c r="Y49" i="49"/>
  <c r="U49" i="49"/>
  <c r="K49" i="49"/>
  <c r="D49" i="49"/>
  <c r="AD48" i="49"/>
  <c r="N48" i="49"/>
  <c r="J48" i="49"/>
  <c r="AC47" i="49"/>
  <c r="S47" i="49"/>
  <c r="E47" i="49"/>
  <c r="AB42" i="49"/>
  <c r="W42" i="49"/>
  <c r="O42" i="49"/>
  <c r="I42" i="49"/>
  <c r="T41" i="49"/>
  <c r="L41" i="49"/>
  <c r="F41" i="49"/>
  <c r="X40" i="49"/>
  <c r="R40" i="49"/>
  <c r="M40" i="49"/>
  <c r="G40" i="49"/>
  <c r="AA39" i="49"/>
  <c r="V39" i="49"/>
  <c r="Q39" i="49"/>
  <c r="H39" i="49"/>
  <c r="Z38" i="49"/>
  <c r="P38" i="49"/>
  <c r="C38" i="49"/>
  <c r="Y37" i="49"/>
  <c r="U37" i="49"/>
  <c r="K37" i="49"/>
  <c r="D37" i="49"/>
  <c r="AD36" i="49"/>
  <c r="N36" i="49"/>
  <c r="J36" i="49"/>
  <c r="AC35" i="49"/>
  <c r="S35" i="49"/>
  <c r="E35" i="49"/>
  <c r="AB30" i="49"/>
  <c r="W30" i="49"/>
  <c r="O30" i="49"/>
  <c r="I30" i="49"/>
  <c r="T29" i="49"/>
  <c r="L29" i="49"/>
  <c r="F29" i="49"/>
  <c r="X28" i="49"/>
  <c r="R28" i="49"/>
  <c r="M28" i="49"/>
  <c r="G28" i="49"/>
  <c r="AA27" i="49"/>
  <c r="V27" i="49"/>
  <c r="Q27" i="49"/>
  <c r="H27" i="49"/>
  <c r="Z26" i="49"/>
  <c r="P26" i="49"/>
  <c r="C26" i="49"/>
  <c r="Y25" i="49"/>
  <c r="U25" i="49"/>
  <c r="K25" i="49"/>
  <c r="D25" i="49"/>
  <c r="AD24" i="49"/>
  <c r="N24" i="49"/>
  <c r="J24" i="49"/>
  <c r="AC23" i="49"/>
  <c r="S23" i="49"/>
  <c r="E23" i="49"/>
  <c r="AD12" i="49"/>
  <c r="AC11" i="49"/>
  <c r="AB18" i="49"/>
  <c r="AA15" i="49"/>
  <c r="Z14" i="49"/>
  <c r="Y13" i="49"/>
  <c r="X16" i="49"/>
  <c r="W18" i="49"/>
  <c r="V15" i="49"/>
  <c r="U13" i="49"/>
  <c r="T17" i="49"/>
  <c r="S11" i="49"/>
  <c r="R16" i="49"/>
  <c r="Q15" i="49"/>
  <c r="P14" i="49"/>
  <c r="O18" i="49"/>
  <c r="N12" i="49"/>
  <c r="M16" i="49"/>
  <c r="L17" i="49"/>
  <c r="K13" i="49"/>
  <c r="J12" i="49"/>
  <c r="I18" i="49"/>
  <c r="H15" i="49"/>
  <c r="G16" i="49"/>
  <c r="F17" i="49"/>
  <c r="E11" i="49"/>
  <c r="D13" i="49"/>
  <c r="C14" i="49"/>
  <c r="S65" i="48"/>
  <c r="M65" i="48"/>
  <c r="D65" i="48"/>
  <c r="T64" i="48"/>
  <c r="K64" i="48"/>
  <c r="G64" i="48"/>
  <c r="V63" i="48"/>
  <c r="J63" i="48"/>
  <c r="C63" i="48"/>
  <c r="W62" i="48"/>
  <c r="Q62" i="48"/>
  <c r="F62" i="48"/>
  <c r="U61" i="48"/>
  <c r="O61" i="48"/>
  <c r="L61" i="48"/>
  <c r="R60" i="48"/>
  <c r="I60" i="48"/>
  <c r="E60" i="48"/>
  <c r="P59" i="48"/>
  <c r="N59" i="48"/>
  <c r="H59" i="48"/>
  <c r="S53" i="48"/>
  <c r="M53" i="48"/>
  <c r="D53" i="48"/>
  <c r="T52" i="48"/>
  <c r="K52" i="48"/>
  <c r="G52" i="48"/>
  <c r="V51" i="48"/>
  <c r="J51" i="48"/>
  <c r="C51" i="48"/>
  <c r="W50" i="48"/>
  <c r="Q50" i="48"/>
  <c r="F50" i="48"/>
  <c r="U49" i="48"/>
  <c r="O49" i="48"/>
  <c r="L49" i="48"/>
  <c r="R48" i="48"/>
  <c r="I48" i="48"/>
  <c r="E48" i="48"/>
  <c r="P47" i="48"/>
  <c r="N47" i="48"/>
  <c r="H47" i="48"/>
  <c r="S41" i="48"/>
  <c r="M41" i="48"/>
  <c r="D41" i="48"/>
  <c r="T40" i="48"/>
  <c r="K40" i="48"/>
  <c r="G40" i="48"/>
  <c r="V39" i="48"/>
  <c r="J39" i="48"/>
  <c r="C39" i="48"/>
  <c r="W38" i="48"/>
  <c r="Q38" i="48"/>
  <c r="F38" i="48"/>
  <c r="U37" i="48"/>
  <c r="O37" i="48"/>
  <c r="L37" i="48"/>
  <c r="R36" i="48"/>
  <c r="I36" i="48"/>
  <c r="E36" i="48"/>
  <c r="P35" i="48"/>
  <c r="N35" i="48"/>
  <c r="H35" i="48"/>
  <c r="S29" i="48"/>
  <c r="M29" i="48"/>
  <c r="D29" i="48"/>
  <c r="T28" i="48"/>
  <c r="K28" i="48"/>
  <c r="G28" i="48"/>
  <c r="V27" i="48"/>
  <c r="J27" i="48"/>
  <c r="C27" i="48"/>
  <c r="W26" i="48"/>
  <c r="Q26" i="48"/>
  <c r="F26" i="48"/>
  <c r="U25" i="48"/>
  <c r="O25" i="48"/>
  <c r="L25" i="48"/>
  <c r="R24" i="48"/>
  <c r="I24" i="48"/>
  <c r="E24" i="48"/>
  <c r="P23" i="48"/>
  <c r="N23" i="48"/>
  <c r="H23" i="48"/>
  <c r="W14" i="48"/>
  <c r="V15" i="48"/>
  <c r="U13" i="48"/>
  <c r="T16" i="48"/>
  <c r="S17" i="48"/>
  <c r="R12" i="48"/>
  <c r="Q14" i="48"/>
  <c r="P11" i="48"/>
  <c r="O13" i="48"/>
  <c r="N11" i="48"/>
  <c r="M17" i="48"/>
  <c r="L13" i="48"/>
  <c r="K16" i="48"/>
  <c r="J15" i="48"/>
  <c r="I12" i="48"/>
  <c r="H11" i="48"/>
  <c r="G16" i="48"/>
  <c r="F14" i="48"/>
  <c r="E12" i="48"/>
  <c r="D17" i="48"/>
  <c r="C15" i="48"/>
  <c r="I76" i="47"/>
  <c r="F76" i="47"/>
  <c r="O75" i="47"/>
  <c r="L75" i="47"/>
  <c r="H75" i="47"/>
  <c r="Q74" i="47"/>
  <c r="M74" i="47"/>
  <c r="G74" i="47"/>
  <c r="P73" i="47"/>
  <c r="E73" i="47"/>
  <c r="N72" i="47"/>
  <c r="K72" i="47"/>
  <c r="D72" i="47"/>
  <c r="J71" i="47"/>
  <c r="C71" i="47"/>
  <c r="I64" i="47"/>
  <c r="F64" i="47"/>
  <c r="O63" i="47"/>
  <c r="L63" i="47"/>
  <c r="H63" i="47"/>
  <c r="Q62" i="47"/>
  <c r="M62" i="47"/>
  <c r="G62" i="47"/>
  <c r="P61" i="47"/>
  <c r="E61" i="47"/>
  <c r="N60" i="47"/>
  <c r="K60" i="47"/>
  <c r="D60" i="47"/>
  <c r="J59" i="47"/>
  <c r="C59" i="47"/>
  <c r="I52" i="47"/>
  <c r="F52" i="47"/>
  <c r="O51" i="47"/>
  <c r="L51" i="47"/>
  <c r="H51" i="47"/>
  <c r="Q50" i="47"/>
  <c r="M50" i="47"/>
  <c r="G50" i="47"/>
  <c r="P49" i="47"/>
  <c r="E49" i="47"/>
  <c r="N48" i="47"/>
  <c r="K48" i="47"/>
  <c r="D48" i="47"/>
  <c r="J47" i="47"/>
  <c r="C47" i="47"/>
  <c r="I40" i="47"/>
  <c r="F40" i="47"/>
  <c r="O39" i="47"/>
  <c r="L39" i="47"/>
  <c r="H39" i="47"/>
  <c r="Q38" i="47"/>
  <c r="M38" i="47"/>
  <c r="G38" i="47"/>
  <c r="P37" i="47"/>
  <c r="E37" i="47"/>
  <c r="N36" i="47"/>
  <c r="K36" i="47"/>
  <c r="D36" i="47"/>
  <c r="J35" i="47"/>
  <c r="C35" i="47"/>
  <c r="I28" i="47"/>
  <c r="F28" i="47"/>
  <c r="O27" i="47"/>
  <c r="L27" i="47"/>
  <c r="H27" i="47"/>
  <c r="Q26" i="47"/>
  <c r="M26" i="47"/>
  <c r="G26" i="47"/>
  <c r="P25" i="47"/>
  <c r="E25" i="47"/>
  <c r="N24" i="47"/>
  <c r="K24" i="47"/>
  <c r="D24" i="47"/>
  <c r="J23" i="47"/>
  <c r="C23" i="47"/>
  <c r="Q14" i="47"/>
  <c r="P13" i="47"/>
  <c r="O15" i="47"/>
  <c r="N12" i="47"/>
  <c r="M14" i="47"/>
  <c r="L15" i="47"/>
  <c r="K12" i="47"/>
  <c r="J11" i="47"/>
  <c r="I16" i="47"/>
  <c r="H15" i="47"/>
  <c r="G14" i="47"/>
  <c r="F16" i="47"/>
  <c r="E13" i="47"/>
  <c r="D12" i="47"/>
  <c r="C11" i="47"/>
  <c r="H69" i="46"/>
  <c r="C69" i="46"/>
  <c r="L68" i="46"/>
  <c r="E68" i="46"/>
  <c r="K67" i="46"/>
  <c r="J66" i="46"/>
  <c r="G66" i="46"/>
  <c r="D66" i="46"/>
  <c r="I65" i="46"/>
  <c r="F65" i="46"/>
  <c r="H60" i="46"/>
  <c r="C60" i="46"/>
  <c r="L59" i="46"/>
  <c r="E59" i="46"/>
  <c r="K58" i="46"/>
  <c r="J57" i="46"/>
  <c r="G57" i="46"/>
  <c r="D57" i="46"/>
  <c r="I56" i="46"/>
  <c r="F56" i="46"/>
  <c r="H51" i="46"/>
  <c r="C51" i="46"/>
  <c r="L50" i="46"/>
  <c r="E50" i="46"/>
  <c r="K49" i="46"/>
  <c r="J48" i="46"/>
  <c r="G48" i="46"/>
  <c r="D48" i="46"/>
  <c r="I47" i="46"/>
  <c r="F47" i="46"/>
  <c r="H42" i="46"/>
  <c r="C42" i="46"/>
  <c r="L41" i="46"/>
  <c r="E41" i="46"/>
  <c r="K40" i="46"/>
  <c r="J39" i="46"/>
  <c r="G39" i="46"/>
  <c r="D39" i="46"/>
  <c r="I38" i="46"/>
  <c r="F38" i="46"/>
  <c r="H33" i="46"/>
  <c r="C33" i="46"/>
  <c r="L32" i="46"/>
  <c r="E32" i="46"/>
  <c r="K31" i="46"/>
  <c r="J30" i="46"/>
  <c r="G30" i="46"/>
  <c r="D30" i="46"/>
  <c r="I29" i="46"/>
  <c r="F29" i="46"/>
  <c r="H24" i="46"/>
  <c r="C24" i="46"/>
  <c r="L23" i="46"/>
  <c r="E23" i="46"/>
  <c r="K22" i="46"/>
  <c r="J21" i="46"/>
  <c r="G21" i="46"/>
  <c r="D21" i="46"/>
  <c r="I20" i="46"/>
  <c r="F20" i="46"/>
  <c r="L14" i="46"/>
  <c r="K13" i="46"/>
  <c r="J12" i="46"/>
  <c r="I11" i="46"/>
  <c r="H15" i="46"/>
  <c r="G12" i="46"/>
  <c r="F11" i="46"/>
  <c r="E14" i="46"/>
  <c r="D12" i="46"/>
  <c r="C15" i="46"/>
  <c r="E86" i="45"/>
  <c r="C86" i="45"/>
  <c r="F85" i="45"/>
  <c r="G84" i="45"/>
  <c r="D84" i="45"/>
  <c r="H83" i="45"/>
  <c r="E77" i="45"/>
  <c r="C77" i="45"/>
  <c r="F76" i="45"/>
  <c r="G75" i="45"/>
  <c r="D75" i="45"/>
  <c r="H74" i="45"/>
  <c r="E68" i="45"/>
  <c r="C68" i="45"/>
  <c r="F67" i="45"/>
  <c r="G66" i="45"/>
  <c r="D66" i="45"/>
  <c r="H65" i="45"/>
  <c r="E59" i="45"/>
  <c r="C59" i="45"/>
  <c r="F58" i="45"/>
  <c r="G57" i="45"/>
  <c r="D57" i="45"/>
  <c r="H56" i="45"/>
  <c r="E50" i="45"/>
  <c r="C50" i="45"/>
  <c r="F49" i="45"/>
  <c r="G48" i="45"/>
  <c r="D48" i="45"/>
  <c r="H47" i="45"/>
  <c r="E41" i="45"/>
  <c r="C41" i="45"/>
  <c r="F40" i="45"/>
  <c r="G39" i="45"/>
  <c r="D39" i="45"/>
  <c r="H38" i="45"/>
  <c r="E32" i="45"/>
  <c r="C32" i="45"/>
  <c r="F31" i="45"/>
  <c r="G30" i="45"/>
  <c r="D30" i="45"/>
  <c r="H29" i="45"/>
  <c r="E23" i="45"/>
  <c r="C23" i="45"/>
  <c r="F22" i="45"/>
  <c r="G21" i="45"/>
  <c r="D21" i="45"/>
  <c r="H20" i="45"/>
  <c r="H11" i="45"/>
  <c r="G12" i="45"/>
  <c r="F13" i="45"/>
  <c r="E14" i="45"/>
  <c r="D12" i="45"/>
  <c r="C14" i="45"/>
  <c r="U36" i="53" l="1"/>
  <c r="E88" i="29"/>
  <c r="D89" i="29"/>
  <c r="C90" i="29"/>
  <c r="E81" i="29"/>
  <c r="D82" i="29"/>
  <c r="C83" i="29"/>
  <c r="E74" i="29"/>
  <c r="D75" i="29"/>
  <c r="C76" i="29"/>
  <c r="E67" i="29"/>
  <c r="D68" i="29"/>
  <c r="C69" i="29"/>
  <c r="E60" i="29"/>
  <c r="D61" i="29"/>
  <c r="C62" i="29"/>
  <c r="E53" i="29"/>
  <c r="D54" i="29"/>
  <c r="C55" i="29"/>
  <c r="E46" i="29"/>
  <c r="D47" i="29"/>
  <c r="C48" i="29"/>
  <c r="E39" i="29"/>
  <c r="D40" i="29"/>
  <c r="C41" i="29"/>
  <c r="E32" i="29"/>
  <c r="D33" i="29"/>
  <c r="C34" i="29"/>
  <c r="E25" i="29"/>
  <c r="D26" i="29"/>
  <c r="C27" i="29"/>
  <c r="E18" i="29"/>
  <c r="D19" i="29"/>
  <c r="C20" i="29"/>
  <c r="E11" i="29"/>
  <c r="D12" i="29"/>
  <c r="C13" i="29"/>
  <c r="C5" i="55" l="1"/>
  <c r="C6" i="55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4" i="55"/>
  <c r="BU2" i="52" l="1"/>
  <c r="BM66" i="49" l="1"/>
  <c r="BM65" i="49"/>
  <c r="BM64" i="49"/>
  <c r="BM63" i="49"/>
  <c r="BM62" i="49"/>
  <c r="BM61" i="49"/>
  <c r="BM60" i="49"/>
  <c r="BM59" i="49"/>
  <c r="BM54" i="49"/>
  <c r="BM53" i="49"/>
  <c r="BM52" i="49"/>
  <c r="BM51" i="49"/>
  <c r="BM50" i="49"/>
  <c r="BM49" i="49"/>
  <c r="BM48" i="49"/>
  <c r="BM47" i="49"/>
  <c r="BM42" i="49"/>
  <c r="BM41" i="49"/>
  <c r="BM40" i="49"/>
  <c r="BM39" i="49"/>
  <c r="BM38" i="49"/>
  <c r="BM37" i="49"/>
  <c r="BM36" i="49"/>
  <c r="BM35" i="49"/>
  <c r="BM30" i="49"/>
  <c r="BM29" i="49"/>
  <c r="BM28" i="49"/>
  <c r="BM27" i="49"/>
  <c r="BM26" i="49"/>
  <c r="BM25" i="49"/>
  <c r="BM24" i="49"/>
  <c r="BM23" i="49"/>
  <c r="BM18" i="49"/>
  <c r="BM17" i="49"/>
  <c r="BM16" i="49"/>
  <c r="BM15" i="49"/>
  <c r="BM14" i="49"/>
  <c r="BM13" i="49"/>
  <c r="BM12" i="49"/>
  <c r="AY65" i="48"/>
  <c r="AY64" i="48"/>
  <c r="AY63" i="48"/>
  <c r="AY62" i="48"/>
  <c r="AY61" i="48"/>
  <c r="AY60" i="48"/>
  <c r="AY59" i="48"/>
  <c r="AY53" i="48"/>
  <c r="AY52" i="48"/>
  <c r="AY51" i="48"/>
  <c r="AY50" i="48"/>
  <c r="AY49" i="48"/>
  <c r="AY48" i="48"/>
  <c r="AY47" i="48"/>
  <c r="AY41" i="48"/>
  <c r="AY40" i="48"/>
  <c r="AY39" i="48"/>
  <c r="AY38" i="48"/>
  <c r="AY37" i="48"/>
  <c r="AY36" i="48"/>
  <c r="AY35" i="48"/>
  <c r="AY29" i="48"/>
  <c r="AY28" i="48"/>
  <c r="AY27" i="48"/>
  <c r="AY26" i="48"/>
  <c r="AY25" i="48"/>
  <c r="AY24" i="48"/>
  <c r="AY23" i="48"/>
  <c r="AY17" i="48"/>
  <c r="AY16" i="48"/>
  <c r="AY15" i="48"/>
  <c r="AY14" i="48"/>
  <c r="AY13" i="48"/>
  <c r="AY12" i="48"/>
  <c r="AM76" i="47"/>
  <c r="AM75" i="47"/>
  <c r="AM74" i="47"/>
  <c r="AM73" i="47"/>
  <c r="AM72" i="47"/>
  <c r="AM71" i="47"/>
  <c r="AM64" i="47"/>
  <c r="AM63" i="47"/>
  <c r="AM62" i="47"/>
  <c r="AM61" i="47"/>
  <c r="AM60" i="47"/>
  <c r="AM59" i="47"/>
  <c r="AM52" i="47"/>
  <c r="AM51" i="47"/>
  <c r="AM50" i="47"/>
  <c r="AM49" i="47"/>
  <c r="AM48" i="47"/>
  <c r="AM47" i="47"/>
  <c r="AM40" i="47"/>
  <c r="AM39" i="47"/>
  <c r="AM38" i="47"/>
  <c r="AM37" i="47"/>
  <c r="AM36" i="47"/>
  <c r="AM35" i="47"/>
  <c r="AM28" i="47"/>
  <c r="AM27" i="47"/>
  <c r="AM26" i="47"/>
  <c r="AM25" i="47"/>
  <c r="AM24" i="47"/>
  <c r="AM23" i="47"/>
  <c r="AM16" i="47"/>
  <c r="AM15" i="47"/>
  <c r="AM14" i="47"/>
  <c r="AM13" i="47"/>
  <c r="AM12" i="47"/>
  <c r="AC69" i="46"/>
  <c r="AC68" i="46"/>
  <c r="AC67" i="46"/>
  <c r="AC66" i="46"/>
  <c r="AC65" i="46"/>
  <c r="AC60" i="46"/>
  <c r="AC59" i="46"/>
  <c r="AC58" i="46"/>
  <c r="AC57" i="46"/>
  <c r="AC56" i="46"/>
  <c r="AC51" i="46"/>
  <c r="AC50" i="46"/>
  <c r="AC49" i="46"/>
  <c r="AC48" i="46"/>
  <c r="AC47" i="46"/>
  <c r="AC42" i="46"/>
  <c r="AC41" i="46"/>
  <c r="AC40" i="46"/>
  <c r="AC39" i="46"/>
  <c r="AC38" i="46"/>
  <c r="AC33" i="46"/>
  <c r="AC32" i="46"/>
  <c r="AC31" i="46"/>
  <c r="AC30" i="46"/>
  <c r="AC29" i="46"/>
  <c r="AC24" i="46"/>
  <c r="AC23" i="46"/>
  <c r="AC22" i="46"/>
  <c r="AC21" i="46"/>
  <c r="AC20" i="46"/>
  <c r="AC15" i="46"/>
  <c r="AC14" i="46"/>
  <c r="AC13" i="46"/>
  <c r="AC12" i="46"/>
  <c r="AC11" i="46"/>
  <c r="U86" i="45"/>
  <c r="U85" i="45"/>
  <c r="U84" i="45"/>
  <c r="U83" i="45"/>
  <c r="U77" i="45"/>
  <c r="U76" i="45"/>
  <c r="U75" i="45"/>
  <c r="U74" i="45"/>
  <c r="U68" i="45"/>
  <c r="U67" i="45"/>
  <c r="U66" i="45"/>
  <c r="U65" i="45"/>
  <c r="U59" i="45"/>
  <c r="U58" i="45"/>
  <c r="U57" i="45"/>
  <c r="U56" i="45"/>
  <c r="U50" i="45"/>
  <c r="U49" i="45"/>
  <c r="U48" i="45"/>
  <c r="U47" i="45"/>
  <c r="U41" i="45"/>
  <c r="U40" i="45"/>
  <c r="U39" i="45"/>
  <c r="U38" i="45"/>
  <c r="U32" i="45"/>
  <c r="U31" i="45"/>
  <c r="U30" i="45"/>
  <c r="U29" i="45"/>
  <c r="U23" i="45"/>
  <c r="U22" i="45"/>
  <c r="U21" i="45"/>
  <c r="U20" i="45"/>
  <c r="U14" i="45"/>
  <c r="U13" i="45"/>
  <c r="U12" i="45"/>
  <c r="AK401" i="52"/>
  <c r="AK400" i="52"/>
  <c r="AK399" i="52"/>
  <c r="AK398" i="52"/>
  <c r="AK397" i="52"/>
  <c r="AK396" i="52"/>
  <c r="AK395" i="52"/>
  <c r="AK394" i="52"/>
  <c r="AK389" i="52"/>
  <c r="AK388" i="52"/>
  <c r="AK387" i="52"/>
  <c r="AK386" i="52"/>
  <c r="AK385" i="52"/>
  <c r="AK384" i="52"/>
  <c r="AK383" i="52"/>
  <c r="AK382" i="52"/>
  <c r="AK377" i="52"/>
  <c r="AK376" i="52"/>
  <c r="AK375" i="52"/>
  <c r="AK374" i="52"/>
  <c r="AK373" i="52"/>
  <c r="AK372" i="52"/>
  <c r="AK371" i="52"/>
  <c r="AK370" i="52"/>
  <c r="AK365" i="52"/>
  <c r="AK364" i="52"/>
  <c r="AK363" i="52"/>
  <c r="AK362" i="52"/>
  <c r="AK361" i="52"/>
  <c r="AK360" i="52"/>
  <c r="AK359" i="52"/>
  <c r="AK358" i="52"/>
  <c r="AK353" i="52"/>
  <c r="AK352" i="52"/>
  <c r="AK351" i="52"/>
  <c r="AK350" i="52"/>
  <c r="AK349" i="52"/>
  <c r="AK348" i="52"/>
  <c r="AK347" i="52"/>
  <c r="AD341" i="52"/>
  <c r="AD340" i="52"/>
  <c r="AD339" i="52"/>
  <c r="AD338" i="52"/>
  <c r="AD337" i="52"/>
  <c r="AD336" i="52"/>
  <c r="AD335" i="52"/>
  <c r="AD330" i="52"/>
  <c r="AD329" i="52"/>
  <c r="AD328" i="52"/>
  <c r="AD327" i="52"/>
  <c r="AD326" i="52"/>
  <c r="AD325" i="52"/>
  <c r="AD324" i="52"/>
  <c r="AD319" i="52"/>
  <c r="AD318" i="52"/>
  <c r="AD317" i="52"/>
  <c r="AD316" i="52"/>
  <c r="AD315" i="52"/>
  <c r="AD314" i="52"/>
  <c r="AD313" i="52"/>
  <c r="AD308" i="52"/>
  <c r="AD307" i="52"/>
  <c r="AD306" i="52"/>
  <c r="AD305" i="52"/>
  <c r="AD304" i="52"/>
  <c r="AD303" i="52"/>
  <c r="AD302" i="52"/>
  <c r="AD297" i="52"/>
  <c r="AD296" i="52"/>
  <c r="AD295" i="52"/>
  <c r="AD294" i="52"/>
  <c r="AD293" i="52"/>
  <c r="AD292" i="52"/>
  <c r="X286" i="52"/>
  <c r="X285" i="52"/>
  <c r="X284" i="52"/>
  <c r="X283" i="52"/>
  <c r="X282" i="52"/>
  <c r="X281" i="52"/>
  <c r="X276" i="52"/>
  <c r="X275" i="52"/>
  <c r="X274" i="52"/>
  <c r="X273" i="52"/>
  <c r="X272" i="52"/>
  <c r="X271" i="52"/>
  <c r="X266" i="52"/>
  <c r="X265" i="52"/>
  <c r="X264" i="52"/>
  <c r="X263" i="52"/>
  <c r="X262" i="52"/>
  <c r="X261" i="52"/>
  <c r="X256" i="52"/>
  <c r="X255" i="52"/>
  <c r="X254" i="52"/>
  <c r="X253" i="52"/>
  <c r="X252" i="52"/>
  <c r="X251" i="52"/>
  <c r="X246" i="52"/>
  <c r="X245" i="52"/>
  <c r="X244" i="52"/>
  <c r="X243" i="52"/>
  <c r="X242" i="52"/>
  <c r="X241" i="52"/>
  <c r="X236" i="52"/>
  <c r="X235" i="52"/>
  <c r="X234" i="52"/>
  <c r="X233" i="52"/>
  <c r="X232" i="52"/>
  <c r="O161" i="52"/>
  <c r="BR401" i="52"/>
  <c r="BS401" i="52" s="1"/>
  <c r="BR400" i="52"/>
  <c r="BS400" i="52" s="1"/>
  <c r="BR399" i="52"/>
  <c r="BS399" i="52" s="1"/>
  <c r="BR398" i="52"/>
  <c r="BS398" i="52" s="1"/>
  <c r="BR397" i="52"/>
  <c r="BS397" i="52" s="1"/>
  <c r="BR396" i="52"/>
  <c r="BS396" i="52" s="1"/>
  <c r="BR395" i="52"/>
  <c r="BS395" i="52" s="1"/>
  <c r="BR394" i="52"/>
  <c r="BS394" i="52" s="1"/>
  <c r="BR389" i="52"/>
  <c r="BS389" i="52" s="1"/>
  <c r="BR388" i="52"/>
  <c r="BS388" i="52" s="1"/>
  <c r="BR387" i="52"/>
  <c r="BS387" i="52" s="1"/>
  <c r="BR386" i="52"/>
  <c r="BS386" i="52" s="1"/>
  <c r="BR385" i="52"/>
  <c r="BS385" i="52" s="1"/>
  <c r="BR384" i="52"/>
  <c r="BS384" i="52" s="1"/>
  <c r="BR383" i="52"/>
  <c r="BS383" i="52" s="1"/>
  <c r="BR382" i="52"/>
  <c r="BS382" i="52" s="1"/>
  <c r="BR377" i="52"/>
  <c r="BS377" i="52" s="1"/>
  <c r="BR376" i="52"/>
  <c r="BS376" i="52" s="1"/>
  <c r="BR375" i="52"/>
  <c r="BS375" i="52" s="1"/>
  <c r="BR374" i="52"/>
  <c r="BS374" i="52" s="1"/>
  <c r="BR373" i="52"/>
  <c r="BS373" i="52" s="1"/>
  <c r="BR372" i="52"/>
  <c r="BS372" i="52" s="1"/>
  <c r="BR371" i="52"/>
  <c r="BS371" i="52" s="1"/>
  <c r="BR370" i="52"/>
  <c r="BS370" i="52" s="1"/>
  <c r="BR365" i="52"/>
  <c r="BS365" i="52" s="1"/>
  <c r="BR364" i="52"/>
  <c r="BS364" i="52" s="1"/>
  <c r="BR363" i="52"/>
  <c r="BS363" i="52" s="1"/>
  <c r="BR362" i="52"/>
  <c r="BS362" i="52" s="1"/>
  <c r="BR361" i="52"/>
  <c r="BS361" i="52" s="1"/>
  <c r="BR360" i="52"/>
  <c r="BS360" i="52" s="1"/>
  <c r="BR359" i="52"/>
  <c r="BS359" i="52" s="1"/>
  <c r="BR358" i="52"/>
  <c r="BS358" i="52" s="1"/>
  <c r="BR347" i="52"/>
  <c r="BS347" i="52" s="1"/>
  <c r="BR348" i="52"/>
  <c r="BS348" i="52" s="1"/>
  <c r="BR349" i="52"/>
  <c r="BS349" i="52" s="1"/>
  <c r="BR350" i="52"/>
  <c r="BS350" i="52" s="1"/>
  <c r="BR351" i="52"/>
  <c r="BS351" i="52" s="1"/>
  <c r="BR352" i="52"/>
  <c r="BS352" i="52" s="1"/>
  <c r="BR353" i="52"/>
  <c r="BS353" i="52" s="1"/>
  <c r="BR346" i="52"/>
  <c r="BS346" i="52" s="1"/>
  <c r="BK341" i="52"/>
  <c r="BL341" i="52" s="1"/>
  <c r="BK340" i="52"/>
  <c r="BL340" i="52" s="1"/>
  <c r="BK339" i="52"/>
  <c r="BL339" i="52" s="1"/>
  <c r="BK338" i="52"/>
  <c r="BL338" i="52" s="1"/>
  <c r="BK337" i="52"/>
  <c r="BL337" i="52" s="1"/>
  <c r="BK336" i="52"/>
  <c r="BL336" i="52" s="1"/>
  <c r="BK335" i="52"/>
  <c r="BL335" i="52" s="1"/>
  <c r="BK330" i="52"/>
  <c r="BL330" i="52" s="1"/>
  <c r="BK329" i="52"/>
  <c r="BL329" i="52" s="1"/>
  <c r="BK328" i="52"/>
  <c r="BL328" i="52" s="1"/>
  <c r="BK327" i="52"/>
  <c r="BL327" i="52" s="1"/>
  <c r="BK326" i="52"/>
  <c r="BL326" i="52" s="1"/>
  <c r="BK325" i="52"/>
  <c r="BL325" i="52" s="1"/>
  <c r="BK324" i="52"/>
  <c r="BL324" i="52" s="1"/>
  <c r="BK319" i="52"/>
  <c r="BL319" i="52" s="1"/>
  <c r="BK318" i="52"/>
  <c r="BL318" i="52" s="1"/>
  <c r="BK317" i="52"/>
  <c r="BL317" i="52" s="1"/>
  <c r="BK316" i="52"/>
  <c r="BL316" i="52" s="1"/>
  <c r="BK315" i="52"/>
  <c r="BL315" i="52" s="1"/>
  <c r="BK314" i="52"/>
  <c r="BL314" i="52" s="1"/>
  <c r="BK313" i="52"/>
  <c r="BL313" i="52" s="1"/>
  <c r="BK308" i="52"/>
  <c r="BL308" i="52" s="1"/>
  <c r="BK307" i="52"/>
  <c r="BL307" i="52" s="1"/>
  <c r="BK306" i="52"/>
  <c r="BL306" i="52" s="1"/>
  <c r="BK305" i="52"/>
  <c r="BL305" i="52" s="1"/>
  <c r="BK304" i="52"/>
  <c r="BL304" i="52" s="1"/>
  <c r="BK303" i="52"/>
  <c r="BL303" i="52" s="1"/>
  <c r="BK302" i="52"/>
  <c r="BL302" i="52" s="1"/>
  <c r="BK292" i="52"/>
  <c r="BL292" i="52" s="1"/>
  <c r="BK293" i="52"/>
  <c r="BL293" i="52" s="1"/>
  <c r="BK294" i="52"/>
  <c r="BL294" i="52" s="1"/>
  <c r="BK295" i="52"/>
  <c r="BL295" i="52" s="1"/>
  <c r="BK296" i="52"/>
  <c r="BL296" i="52" s="1"/>
  <c r="BK297" i="52"/>
  <c r="BL297" i="52" s="1"/>
  <c r="BK291" i="52"/>
  <c r="BL291" i="52" s="1"/>
  <c r="BE286" i="52"/>
  <c r="BF286" i="52" s="1"/>
  <c r="BE285" i="52"/>
  <c r="BF285" i="52" s="1"/>
  <c r="BE284" i="52"/>
  <c r="BF284" i="52" s="1"/>
  <c r="BE283" i="52"/>
  <c r="BF283" i="52" s="1"/>
  <c r="BE282" i="52"/>
  <c r="BF282" i="52" s="1"/>
  <c r="BE281" i="52"/>
  <c r="BF281" i="52" s="1"/>
  <c r="BE276" i="52"/>
  <c r="BF276" i="52" s="1"/>
  <c r="BE275" i="52"/>
  <c r="BF275" i="52" s="1"/>
  <c r="BE274" i="52"/>
  <c r="BF274" i="52" s="1"/>
  <c r="BE273" i="52"/>
  <c r="BF273" i="52" s="1"/>
  <c r="BE272" i="52"/>
  <c r="BF272" i="52" s="1"/>
  <c r="BE271" i="52"/>
  <c r="BF271" i="52" s="1"/>
  <c r="BE266" i="52"/>
  <c r="BF266" i="52" s="1"/>
  <c r="BE265" i="52"/>
  <c r="BF265" i="52" s="1"/>
  <c r="BE264" i="52"/>
  <c r="BF264" i="52" s="1"/>
  <c r="BE263" i="52"/>
  <c r="BF263" i="52" s="1"/>
  <c r="BE262" i="52"/>
  <c r="BF262" i="52" s="1"/>
  <c r="BE261" i="52"/>
  <c r="BF261" i="52" s="1"/>
  <c r="BE256" i="52"/>
  <c r="BF256" i="52" s="1"/>
  <c r="BE255" i="52"/>
  <c r="BF255" i="52" s="1"/>
  <c r="BE254" i="52"/>
  <c r="BF254" i="52" s="1"/>
  <c r="BE253" i="52"/>
  <c r="BF253" i="52" s="1"/>
  <c r="BE252" i="52"/>
  <c r="BF252" i="52" s="1"/>
  <c r="BE251" i="52"/>
  <c r="BF251" i="52" s="1"/>
  <c r="BE246" i="52"/>
  <c r="BF246" i="52" s="1"/>
  <c r="BE245" i="52"/>
  <c r="BF245" i="52" s="1"/>
  <c r="BE244" i="52"/>
  <c r="BF244" i="52" s="1"/>
  <c r="BE243" i="52"/>
  <c r="BF243" i="52" s="1"/>
  <c r="BE242" i="52"/>
  <c r="BF242" i="52" s="1"/>
  <c r="BE241" i="52"/>
  <c r="BF241" i="52" s="1"/>
  <c r="BE232" i="52"/>
  <c r="BF232" i="52" s="1"/>
  <c r="BE233" i="52"/>
  <c r="BF233" i="52" s="1"/>
  <c r="BE234" i="52"/>
  <c r="BF234" i="52" s="1"/>
  <c r="BE235" i="52"/>
  <c r="BF235" i="52" s="1"/>
  <c r="BE236" i="52"/>
  <c r="BF236" i="52" s="1"/>
  <c r="BE231" i="52"/>
  <c r="BF231" i="52" s="1"/>
  <c r="AZ226" i="52"/>
  <c r="BA226" i="52" s="1"/>
  <c r="AZ225" i="52"/>
  <c r="BA225" i="52" s="1"/>
  <c r="AZ224" i="52"/>
  <c r="BA224" i="52" s="1"/>
  <c r="AZ223" i="52"/>
  <c r="BA223" i="52" s="1"/>
  <c r="AZ222" i="52"/>
  <c r="BA222" i="52" s="1"/>
  <c r="AZ217" i="52"/>
  <c r="BA217" i="52" s="1"/>
  <c r="AZ216" i="52"/>
  <c r="BA216" i="52" s="1"/>
  <c r="AZ215" i="52"/>
  <c r="BA215" i="52" s="1"/>
  <c r="AZ214" i="52"/>
  <c r="BA214" i="52" s="1"/>
  <c r="AZ213" i="52"/>
  <c r="BA213" i="52" s="1"/>
  <c r="AZ208" i="52"/>
  <c r="BA208" i="52" s="1"/>
  <c r="AZ207" i="52"/>
  <c r="BA207" i="52" s="1"/>
  <c r="AZ206" i="52"/>
  <c r="BA206" i="52" s="1"/>
  <c r="AZ205" i="52"/>
  <c r="BA205" i="52" s="1"/>
  <c r="AZ204" i="52"/>
  <c r="BA204" i="52" s="1"/>
  <c r="AZ199" i="52"/>
  <c r="BA199" i="52" s="1"/>
  <c r="AZ198" i="52"/>
  <c r="BA198" i="52" s="1"/>
  <c r="AZ197" i="52"/>
  <c r="BA197" i="52" s="1"/>
  <c r="AZ196" i="52"/>
  <c r="BA196" i="52" s="1"/>
  <c r="AZ195" i="52"/>
  <c r="BA195" i="52" s="1"/>
  <c r="AZ190" i="52"/>
  <c r="BA190" i="52" s="1"/>
  <c r="AZ189" i="52"/>
  <c r="BA189" i="52" s="1"/>
  <c r="AZ188" i="52"/>
  <c r="BA188" i="52" s="1"/>
  <c r="AZ187" i="52"/>
  <c r="BA187" i="52" s="1"/>
  <c r="AZ186" i="52"/>
  <c r="BA186" i="52" s="1"/>
  <c r="AZ181" i="52"/>
  <c r="BA181" i="52" s="1"/>
  <c r="AZ180" i="52"/>
  <c r="BA180" i="52" s="1"/>
  <c r="AZ179" i="52"/>
  <c r="BA179" i="52" s="1"/>
  <c r="AZ178" i="52"/>
  <c r="BA178" i="52" s="1"/>
  <c r="AZ177" i="52"/>
  <c r="BA177" i="52" s="1"/>
  <c r="AZ172" i="52"/>
  <c r="BA172" i="52" s="1"/>
  <c r="AZ171" i="52"/>
  <c r="BA171" i="52" s="1"/>
  <c r="AZ170" i="52"/>
  <c r="BA170" i="52" s="1"/>
  <c r="AZ169" i="52"/>
  <c r="BA169" i="52" s="1"/>
  <c r="AZ168" i="52"/>
  <c r="BA168" i="52" s="1"/>
  <c r="S226" i="52" l="1"/>
  <c r="S225" i="52"/>
  <c r="S224" i="52"/>
  <c r="S223" i="52"/>
  <c r="S222" i="52"/>
  <c r="S217" i="52"/>
  <c r="S216" i="52"/>
  <c r="S215" i="52"/>
  <c r="S214" i="52"/>
  <c r="S213" i="52"/>
  <c r="S208" i="52"/>
  <c r="S207" i="52"/>
  <c r="S206" i="52"/>
  <c r="S205" i="52"/>
  <c r="S204" i="52"/>
  <c r="S199" i="52"/>
  <c r="S198" i="52"/>
  <c r="S197" i="52"/>
  <c r="S196" i="52"/>
  <c r="S195" i="52"/>
  <c r="S190" i="52"/>
  <c r="S189" i="52"/>
  <c r="S188" i="52"/>
  <c r="S187" i="52"/>
  <c r="S186" i="52"/>
  <c r="S181" i="52"/>
  <c r="S180" i="52"/>
  <c r="S179" i="52"/>
  <c r="S178" i="52"/>
  <c r="S177" i="52"/>
  <c r="S172" i="52"/>
  <c r="S171" i="52"/>
  <c r="S170" i="52"/>
  <c r="S169" i="52"/>
  <c r="L91" i="52"/>
  <c r="L90" i="52"/>
  <c r="L89" i="52"/>
  <c r="L84" i="52"/>
  <c r="L83" i="52"/>
  <c r="L82" i="52"/>
  <c r="L77" i="52"/>
  <c r="L76" i="52"/>
  <c r="L75" i="52"/>
  <c r="L70" i="52"/>
  <c r="L69" i="52"/>
  <c r="L68" i="52"/>
  <c r="L63" i="52"/>
  <c r="L62" i="52"/>
  <c r="L61" i="52"/>
  <c r="L56" i="52"/>
  <c r="L55" i="52"/>
  <c r="L54" i="52"/>
  <c r="L49" i="52"/>
  <c r="L48" i="52"/>
  <c r="L47" i="52"/>
  <c r="L42" i="52"/>
  <c r="L41" i="52"/>
  <c r="L40" i="52"/>
  <c r="L35" i="52"/>
  <c r="L34" i="52"/>
  <c r="L33" i="52"/>
  <c r="L28" i="52"/>
  <c r="L27" i="52"/>
  <c r="L26" i="52"/>
  <c r="L21" i="52"/>
  <c r="L20" i="52"/>
  <c r="L19" i="52"/>
  <c r="L14" i="52"/>
  <c r="L13" i="52"/>
  <c r="O163" i="52"/>
  <c r="O162" i="52"/>
  <c r="O160" i="52"/>
  <c r="O155" i="52"/>
  <c r="O154" i="52"/>
  <c r="O153" i="52"/>
  <c r="O152" i="52"/>
  <c r="O147" i="52"/>
  <c r="O146" i="52"/>
  <c r="O145" i="52"/>
  <c r="O144" i="52"/>
  <c r="O139" i="52"/>
  <c r="O138" i="52"/>
  <c r="O137" i="52"/>
  <c r="O136" i="52"/>
  <c r="O131" i="52"/>
  <c r="O130" i="52"/>
  <c r="O129" i="52"/>
  <c r="O128" i="52"/>
  <c r="O123" i="52"/>
  <c r="O122" i="52"/>
  <c r="O121" i="52"/>
  <c r="O120" i="52"/>
  <c r="O115" i="52"/>
  <c r="O114" i="52"/>
  <c r="O113" i="52"/>
  <c r="O112" i="52"/>
  <c r="O107" i="52"/>
  <c r="O106" i="52"/>
  <c r="O105" i="52"/>
  <c r="O104" i="52"/>
  <c r="O99" i="52"/>
  <c r="O98" i="52"/>
  <c r="O97" i="52"/>
  <c r="AV163" i="52"/>
  <c r="AW163" i="52" s="1"/>
  <c r="AV162" i="52"/>
  <c r="AW162" i="52" s="1"/>
  <c r="AV155" i="52"/>
  <c r="AW155" i="52" s="1"/>
  <c r="AV154" i="52"/>
  <c r="AW154" i="52" s="1"/>
  <c r="AV153" i="52"/>
  <c r="AW153" i="52" s="1"/>
  <c r="AV152" i="52"/>
  <c r="AW152" i="52" s="1"/>
  <c r="AV147" i="52"/>
  <c r="AW147" i="52" s="1"/>
  <c r="AV146" i="52"/>
  <c r="AW146" i="52" s="1"/>
  <c r="AV145" i="52"/>
  <c r="AW145" i="52" s="1"/>
  <c r="AV144" i="52"/>
  <c r="AW144" i="52" s="1"/>
  <c r="AV139" i="52"/>
  <c r="AW139" i="52" s="1"/>
  <c r="AV138" i="52"/>
  <c r="AW138" i="52" s="1"/>
  <c r="AV137" i="52"/>
  <c r="AW137" i="52" s="1"/>
  <c r="AV136" i="52"/>
  <c r="AW136" i="52" s="1"/>
  <c r="AV131" i="52"/>
  <c r="AW131" i="52" s="1"/>
  <c r="AV130" i="52"/>
  <c r="AW130" i="52" s="1"/>
  <c r="AV129" i="52"/>
  <c r="AW129" i="52" s="1"/>
  <c r="AV128" i="52"/>
  <c r="AW128" i="52" s="1"/>
  <c r="AV123" i="52"/>
  <c r="AW123" i="52" s="1"/>
  <c r="AV122" i="52"/>
  <c r="AW122" i="52" s="1"/>
  <c r="AV121" i="52"/>
  <c r="AW121" i="52" s="1"/>
  <c r="AV120" i="52"/>
  <c r="AW120" i="52" s="1"/>
  <c r="AV115" i="52"/>
  <c r="AW115" i="52" s="1"/>
  <c r="AV114" i="52"/>
  <c r="AW114" i="52" s="1"/>
  <c r="AV113" i="52"/>
  <c r="AW113" i="52" s="1"/>
  <c r="AV112" i="52"/>
  <c r="AW112" i="52" s="1"/>
  <c r="AV107" i="52"/>
  <c r="AW107" i="52" s="1"/>
  <c r="AV106" i="52"/>
  <c r="AW106" i="52" s="1"/>
  <c r="AV105" i="52"/>
  <c r="AW105" i="52" s="1"/>
  <c r="AV104" i="52"/>
  <c r="AW104" i="52" s="1"/>
  <c r="AV98" i="52"/>
  <c r="AW98" i="52" s="1"/>
  <c r="AV99" i="52"/>
  <c r="AW99" i="52" s="1"/>
  <c r="AS91" i="52"/>
  <c r="AT91" i="52" s="1"/>
  <c r="AS90" i="52"/>
  <c r="AT90" i="52" s="1"/>
  <c r="AS89" i="52"/>
  <c r="AT89" i="52" s="1"/>
  <c r="AS84" i="52"/>
  <c r="AT84" i="52" s="1"/>
  <c r="AS83" i="52"/>
  <c r="AT83" i="52" s="1"/>
  <c r="AS82" i="52"/>
  <c r="AT82" i="52" s="1"/>
  <c r="AS77" i="52"/>
  <c r="AT77" i="52" s="1"/>
  <c r="AS76" i="52"/>
  <c r="AT76" i="52" s="1"/>
  <c r="AS75" i="52"/>
  <c r="AT75" i="52" s="1"/>
  <c r="AS70" i="52"/>
  <c r="AT70" i="52" s="1"/>
  <c r="AS69" i="52"/>
  <c r="AT69" i="52" s="1"/>
  <c r="AS68" i="52"/>
  <c r="AT68" i="52" s="1"/>
  <c r="AS63" i="52"/>
  <c r="AT63" i="52" s="1"/>
  <c r="AS62" i="52"/>
  <c r="AT62" i="52" s="1"/>
  <c r="AS61" i="52"/>
  <c r="AT61" i="52" s="1"/>
  <c r="AS56" i="52"/>
  <c r="AT56" i="52" s="1"/>
  <c r="AS55" i="52"/>
  <c r="AT55" i="52" s="1"/>
  <c r="AS54" i="52"/>
  <c r="AT54" i="52" s="1"/>
  <c r="AS49" i="52"/>
  <c r="AT49" i="52" s="1"/>
  <c r="AS48" i="52"/>
  <c r="AT48" i="52" s="1"/>
  <c r="AS47" i="52"/>
  <c r="AT47" i="52" s="1"/>
  <c r="AS42" i="52"/>
  <c r="AT42" i="52" s="1"/>
  <c r="AS41" i="52"/>
  <c r="AT41" i="52" s="1"/>
  <c r="AS40" i="52"/>
  <c r="AT40" i="52" s="1"/>
  <c r="AS35" i="52"/>
  <c r="AT35" i="52" s="1"/>
  <c r="AS34" i="52"/>
  <c r="AT34" i="52" s="1"/>
  <c r="AS33" i="52"/>
  <c r="AT33" i="52" s="1"/>
  <c r="AS28" i="52"/>
  <c r="AT28" i="52" s="1"/>
  <c r="AS27" i="52"/>
  <c r="AT27" i="52" s="1"/>
  <c r="AS26" i="52"/>
  <c r="AT26" i="52" s="1"/>
  <c r="AS21" i="52"/>
  <c r="AT21" i="52" s="1"/>
  <c r="AS20" i="52"/>
  <c r="AT20" i="52" s="1"/>
  <c r="AS19" i="52"/>
  <c r="AT19" i="52" s="1"/>
  <c r="AI401" i="52" l="1"/>
  <c r="AI400" i="52"/>
  <c r="AI399" i="52"/>
  <c r="AI398" i="52"/>
  <c r="AI397" i="52"/>
  <c r="AI396" i="52"/>
  <c r="AI395" i="52"/>
  <c r="AI394" i="52"/>
  <c r="AI389" i="52"/>
  <c r="AI388" i="52"/>
  <c r="AI387" i="52"/>
  <c r="AI386" i="52"/>
  <c r="AI385" i="52"/>
  <c r="AI384" i="52"/>
  <c r="AI383" i="52"/>
  <c r="AI382" i="52"/>
  <c r="AI377" i="52"/>
  <c r="AI376" i="52"/>
  <c r="AI375" i="52"/>
  <c r="AI374" i="52"/>
  <c r="AI373" i="52"/>
  <c r="AI372" i="52"/>
  <c r="AI371" i="52"/>
  <c r="AI370" i="52"/>
  <c r="AI365" i="52"/>
  <c r="AI364" i="52"/>
  <c r="AI363" i="52"/>
  <c r="AI362" i="52"/>
  <c r="AI361" i="52"/>
  <c r="AI360" i="52"/>
  <c r="AI359" i="52"/>
  <c r="AI358" i="52"/>
  <c r="AI347" i="52"/>
  <c r="AI348" i="52"/>
  <c r="AI349" i="52"/>
  <c r="AI350" i="52"/>
  <c r="AI351" i="52"/>
  <c r="AI352" i="52"/>
  <c r="AI353" i="52"/>
  <c r="AI346" i="52"/>
  <c r="AB341" i="52"/>
  <c r="AB340" i="52"/>
  <c r="AB339" i="52"/>
  <c r="AB338" i="52"/>
  <c r="AB337" i="52"/>
  <c r="AB336" i="52"/>
  <c r="AB335" i="52"/>
  <c r="AB330" i="52"/>
  <c r="AB329" i="52"/>
  <c r="AB328" i="52"/>
  <c r="AB327" i="52"/>
  <c r="AB326" i="52"/>
  <c r="AB325" i="52"/>
  <c r="AB324" i="52"/>
  <c r="AB319" i="52"/>
  <c r="AB318" i="52"/>
  <c r="AB317" i="52"/>
  <c r="AB316" i="52"/>
  <c r="AB315" i="52"/>
  <c r="AB314" i="52"/>
  <c r="AB313" i="52"/>
  <c r="AB308" i="52"/>
  <c r="AB307" i="52"/>
  <c r="AB306" i="52"/>
  <c r="AB305" i="52"/>
  <c r="AB304" i="52"/>
  <c r="AB303" i="52"/>
  <c r="AB302" i="52"/>
  <c r="AB292" i="52"/>
  <c r="AB293" i="52"/>
  <c r="AB294" i="52"/>
  <c r="AB295" i="52"/>
  <c r="AB296" i="52"/>
  <c r="AB297" i="52"/>
  <c r="AB291" i="52"/>
  <c r="V286" i="52"/>
  <c r="V285" i="52"/>
  <c r="V284" i="52"/>
  <c r="V283" i="52"/>
  <c r="V282" i="52"/>
  <c r="V281" i="52"/>
  <c r="V276" i="52"/>
  <c r="V275" i="52"/>
  <c r="V274" i="52"/>
  <c r="V273" i="52"/>
  <c r="V272" i="52"/>
  <c r="V271" i="52"/>
  <c r="V266" i="52"/>
  <c r="V265" i="52"/>
  <c r="V264" i="52"/>
  <c r="V263" i="52"/>
  <c r="V262" i="52"/>
  <c r="V261" i="52"/>
  <c r="V256" i="52"/>
  <c r="V255" i="52"/>
  <c r="V254" i="52"/>
  <c r="V253" i="52"/>
  <c r="V252" i="52"/>
  <c r="V251" i="52"/>
  <c r="V246" i="52"/>
  <c r="V245" i="52"/>
  <c r="V244" i="52"/>
  <c r="V243" i="52"/>
  <c r="V242" i="52"/>
  <c r="V241" i="52"/>
  <c r="V232" i="52"/>
  <c r="V233" i="52"/>
  <c r="V234" i="52"/>
  <c r="V235" i="52"/>
  <c r="V236" i="52"/>
  <c r="V231" i="52"/>
  <c r="Q226" i="52"/>
  <c r="Q225" i="52"/>
  <c r="Q224" i="52"/>
  <c r="Q223" i="52"/>
  <c r="Q222" i="52"/>
  <c r="Q217" i="52"/>
  <c r="Q216" i="52"/>
  <c r="Q215" i="52"/>
  <c r="Q214" i="52"/>
  <c r="Q213" i="52"/>
  <c r="Q208" i="52"/>
  <c r="Q207" i="52"/>
  <c r="Q206" i="52"/>
  <c r="Q205" i="52"/>
  <c r="Q204" i="52"/>
  <c r="Q199" i="52"/>
  <c r="Q198" i="52"/>
  <c r="Q197" i="52"/>
  <c r="Q196" i="52"/>
  <c r="Q195" i="52"/>
  <c r="Q190" i="52"/>
  <c r="Q189" i="52"/>
  <c r="Q188" i="52"/>
  <c r="Q187" i="52"/>
  <c r="Q186" i="52"/>
  <c r="Q181" i="52"/>
  <c r="Q180" i="52"/>
  <c r="Q179" i="52"/>
  <c r="Q178" i="52"/>
  <c r="Q177" i="52"/>
  <c r="Q169" i="52"/>
  <c r="Q170" i="52"/>
  <c r="Q171" i="52"/>
  <c r="Q172" i="52"/>
  <c r="Q168" i="52"/>
  <c r="M155" i="52"/>
  <c r="M163" i="52"/>
  <c r="M162" i="52"/>
  <c r="M154" i="52"/>
  <c r="M153" i="52"/>
  <c r="M152" i="52"/>
  <c r="M147" i="52"/>
  <c r="M146" i="52"/>
  <c r="M145" i="52"/>
  <c r="M144" i="52"/>
  <c r="M139" i="52"/>
  <c r="M138" i="52"/>
  <c r="M137" i="52"/>
  <c r="M136" i="52"/>
  <c r="M131" i="52"/>
  <c r="M130" i="52"/>
  <c r="M129" i="52"/>
  <c r="M128" i="52"/>
  <c r="M123" i="52"/>
  <c r="M122" i="52"/>
  <c r="M121" i="52"/>
  <c r="M120" i="52"/>
  <c r="M115" i="52"/>
  <c r="M114" i="52"/>
  <c r="M113" i="52"/>
  <c r="M112" i="52"/>
  <c r="M107" i="52"/>
  <c r="M106" i="52"/>
  <c r="M105" i="52"/>
  <c r="M104" i="52"/>
  <c r="M98" i="52"/>
  <c r="M99" i="52"/>
  <c r="J91" i="52"/>
  <c r="J90" i="52"/>
  <c r="J89" i="52"/>
  <c r="J84" i="52"/>
  <c r="J83" i="52"/>
  <c r="J82" i="52"/>
  <c r="J77" i="52"/>
  <c r="J76" i="52"/>
  <c r="J75" i="52"/>
  <c r="J70" i="52"/>
  <c r="J69" i="52"/>
  <c r="J68" i="52"/>
  <c r="J63" i="52"/>
  <c r="J62" i="52"/>
  <c r="J61" i="52"/>
  <c r="J56" i="52"/>
  <c r="J55" i="52"/>
  <c r="J54" i="52"/>
  <c r="J49" i="52"/>
  <c r="J48" i="52"/>
  <c r="J47" i="52"/>
  <c r="J42" i="52"/>
  <c r="J41" i="52"/>
  <c r="J40" i="52"/>
  <c r="J35" i="52"/>
  <c r="J34" i="52"/>
  <c r="J33" i="52"/>
  <c r="J28" i="52"/>
  <c r="J27" i="52"/>
  <c r="J26" i="52"/>
  <c r="J21" i="52"/>
  <c r="J20" i="52"/>
  <c r="J19" i="52"/>
  <c r="BK66" i="49"/>
  <c r="BK65" i="49"/>
  <c r="BK64" i="49"/>
  <c r="BK63" i="49"/>
  <c r="BK62" i="49"/>
  <c r="BK61" i="49"/>
  <c r="BK60" i="49"/>
  <c r="BK59" i="49"/>
  <c r="BK54" i="49"/>
  <c r="BK53" i="49"/>
  <c r="BK52" i="49"/>
  <c r="BK51" i="49"/>
  <c r="BK50" i="49"/>
  <c r="BK49" i="49"/>
  <c r="BK48" i="49"/>
  <c r="BK47" i="49"/>
  <c r="BK42" i="49"/>
  <c r="BK41" i="49"/>
  <c r="BK40" i="49"/>
  <c r="BK39" i="49"/>
  <c r="BK38" i="49"/>
  <c r="BK37" i="49"/>
  <c r="BK36" i="49"/>
  <c r="BK35" i="49"/>
  <c r="BK30" i="49"/>
  <c r="BK29" i="49"/>
  <c r="BK28" i="49"/>
  <c r="BK27" i="49"/>
  <c r="BK26" i="49"/>
  <c r="BK25" i="49"/>
  <c r="BK24" i="49"/>
  <c r="BK23" i="49"/>
  <c r="AW65" i="48"/>
  <c r="AW64" i="48"/>
  <c r="AW63" i="48"/>
  <c r="AW62" i="48"/>
  <c r="AW61" i="48"/>
  <c r="AW60" i="48"/>
  <c r="AW59" i="48"/>
  <c r="AW53" i="48"/>
  <c r="AW52" i="48"/>
  <c r="AW51" i="48"/>
  <c r="AW50" i="48"/>
  <c r="AW49" i="48"/>
  <c r="AW48" i="48"/>
  <c r="AW47" i="48"/>
  <c r="AW41" i="48"/>
  <c r="AW40" i="48"/>
  <c r="AW39" i="48"/>
  <c r="AW38" i="48"/>
  <c r="AW37" i="48"/>
  <c r="AW36" i="48"/>
  <c r="AW35" i="48"/>
  <c r="AW29" i="48"/>
  <c r="AW28" i="48"/>
  <c r="AW27" i="48"/>
  <c r="AW26" i="48"/>
  <c r="AW25" i="48"/>
  <c r="AW24" i="48"/>
  <c r="AW23" i="48"/>
  <c r="AW15" i="48"/>
  <c r="AW16" i="48"/>
  <c r="AW17" i="48"/>
  <c r="AK76" i="47"/>
  <c r="AK75" i="47"/>
  <c r="AK74" i="47"/>
  <c r="AK73" i="47"/>
  <c r="AK72" i="47"/>
  <c r="AK71" i="47"/>
  <c r="AK64" i="47"/>
  <c r="AK63" i="47"/>
  <c r="AK62" i="47"/>
  <c r="AK61" i="47"/>
  <c r="AK60" i="47"/>
  <c r="AK59" i="47"/>
  <c r="AK52" i="47"/>
  <c r="AK51" i="47"/>
  <c r="AK50" i="47"/>
  <c r="AK49" i="47"/>
  <c r="AK48" i="47"/>
  <c r="AK47" i="47"/>
  <c r="AK40" i="47"/>
  <c r="AK39" i="47"/>
  <c r="AK38" i="47"/>
  <c r="AK37" i="47"/>
  <c r="AK36" i="47"/>
  <c r="AK35" i="47"/>
  <c r="AK28" i="47"/>
  <c r="AK27" i="47"/>
  <c r="AK26" i="47"/>
  <c r="AK25" i="47"/>
  <c r="AK24" i="47"/>
  <c r="AK23" i="47"/>
  <c r="AK15" i="47"/>
  <c r="AK16" i="47"/>
  <c r="AA69" i="46"/>
  <c r="AA68" i="46"/>
  <c r="AA67" i="46"/>
  <c r="AA66" i="46"/>
  <c r="AA65" i="46"/>
  <c r="AA60" i="46"/>
  <c r="AA59" i="46"/>
  <c r="AA58" i="46"/>
  <c r="AA57" i="46"/>
  <c r="AA56" i="46"/>
  <c r="AA51" i="46"/>
  <c r="AA50" i="46"/>
  <c r="AA49" i="46"/>
  <c r="AA48" i="46"/>
  <c r="AA47" i="46"/>
  <c r="AA42" i="46"/>
  <c r="AA41" i="46"/>
  <c r="AA40" i="46"/>
  <c r="AA39" i="46"/>
  <c r="AA38" i="46"/>
  <c r="AA33" i="46"/>
  <c r="AA32" i="46"/>
  <c r="AA31" i="46"/>
  <c r="AA30" i="46"/>
  <c r="AA29" i="46"/>
  <c r="AA24" i="46"/>
  <c r="AA23" i="46"/>
  <c r="AA22" i="46"/>
  <c r="AA21" i="46"/>
  <c r="AA20" i="46"/>
  <c r="AA15" i="46"/>
  <c r="S86" i="45"/>
  <c r="S85" i="45"/>
  <c r="S84" i="45"/>
  <c r="S83" i="45"/>
  <c r="S77" i="45"/>
  <c r="S76" i="45"/>
  <c r="S75" i="45"/>
  <c r="S74" i="45"/>
  <c r="S68" i="45"/>
  <c r="S67" i="45"/>
  <c r="S66" i="45"/>
  <c r="S65" i="45"/>
  <c r="S59" i="45"/>
  <c r="S58" i="45"/>
  <c r="S57" i="45"/>
  <c r="S56" i="45"/>
  <c r="S50" i="45"/>
  <c r="S49" i="45"/>
  <c r="S48" i="45"/>
  <c r="S47" i="45"/>
  <c r="S41" i="45"/>
  <c r="S40" i="45"/>
  <c r="S39" i="45"/>
  <c r="S38" i="45"/>
  <c r="S32" i="45"/>
  <c r="S31" i="45"/>
  <c r="S30" i="45"/>
  <c r="S29" i="45"/>
  <c r="AM401" i="52"/>
  <c r="AL401" i="52"/>
  <c r="AJ401" i="52"/>
  <c r="AH401" i="52"/>
  <c r="AG401" i="52"/>
  <c r="AF401" i="52"/>
  <c r="AE401" i="52"/>
  <c r="AM400" i="52"/>
  <c r="AL400" i="52"/>
  <c r="AJ400" i="52"/>
  <c r="AH400" i="52"/>
  <c r="AG400" i="52"/>
  <c r="AF400" i="52"/>
  <c r="AE400" i="52"/>
  <c r="AM399" i="52"/>
  <c r="AL399" i="52"/>
  <c r="AJ399" i="52"/>
  <c r="AH399" i="52"/>
  <c r="AG399" i="52"/>
  <c r="AF399" i="52"/>
  <c r="AE399" i="52"/>
  <c r="AM398" i="52"/>
  <c r="AL398" i="52"/>
  <c r="AJ398" i="52"/>
  <c r="AH398" i="52"/>
  <c r="AG398" i="52"/>
  <c r="AF398" i="52"/>
  <c r="AE398" i="52"/>
  <c r="AM397" i="52"/>
  <c r="AL397" i="52"/>
  <c r="AJ397" i="52"/>
  <c r="AH397" i="52"/>
  <c r="AG397" i="52"/>
  <c r="AF397" i="52"/>
  <c r="AE397" i="52"/>
  <c r="AM396" i="52"/>
  <c r="AL396" i="52"/>
  <c r="AJ396" i="52"/>
  <c r="AH396" i="52"/>
  <c r="AG396" i="52"/>
  <c r="AF396" i="52"/>
  <c r="AE396" i="52"/>
  <c r="AM395" i="52"/>
  <c r="AL395" i="52"/>
  <c r="AJ395" i="52"/>
  <c r="AH395" i="52"/>
  <c r="AG395" i="52"/>
  <c r="AF395" i="52"/>
  <c r="AE395" i="52"/>
  <c r="AM394" i="52"/>
  <c r="AL394" i="52"/>
  <c r="AJ394" i="52"/>
  <c r="AH394" i="52"/>
  <c r="AG394" i="52"/>
  <c r="AF394" i="52"/>
  <c r="AE394" i="52"/>
  <c r="AM389" i="52"/>
  <c r="AL389" i="52"/>
  <c r="AJ389" i="52"/>
  <c r="AH389" i="52"/>
  <c r="AG389" i="52"/>
  <c r="AF389" i="52"/>
  <c r="AE389" i="52"/>
  <c r="AM388" i="52"/>
  <c r="AL388" i="52"/>
  <c r="AJ388" i="52"/>
  <c r="AH388" i="52"/>
  <c r="AG388" i="52"/>
  <c r="AF388" i="52"/>
  <c r="AE388" i="52"/>
  <c r="AM387" i="52"/>
  <c r="AL387" i="52"/>
  <c r="AJ387" i="52"/>
  <c r="AH387" i="52"/>
  <c r="AG387" i="52"/>
  <c r="AF387" i="52"/>
  <c r="AE387" i="52"/>
  <c r="AM386" i="52"/>
  <c r="AL386" i="52"/>
  <c r="AJ386" i="52"/>
  <c r="AH386" i="52"/>
  <c r="AG386" i="52"/>
  <c r="AF386" i="52"/>
  <c r="AE386" i="52"/>
  <c r="AM385" i="52"/>
  <c r="AL385" i="52"/>
  <c r="AJ385" i="52"/>
  <c r="AH385" i="52"/>
  <c r="AG385" i="52"/>
  <c r="AF385" i="52"/>
  <c r="AE385" i="52"/>
  <c r="AM384" i="52"/>
  <c r="AL384" i="52"/>
  <c r="AJ384" i="52"/>
  <c r="AH384" i="52"/>
  <c r="AG384" i="52"/>
  <c r="AF384" i="52"/>
  <c r="AE384" i="52"/>
  <c r="AM383" i="52"/>
  <c r="AL383" i="52"/>
  <c r="AJ383" i="52"/>
  <c r="AH383" i="52"/>
  <c r="AG383" i="52"/>
  <c r="AF383" i="52"/>
  <c r="AE383" i="52"/>
  <c r="AM382" i="52"/>
  <c r="AL382" i="52"/>
  <c r="AJ382" i="52"/>
  <c r="AH382" i="52"/>
  <c r="AG382" i="52"/>
  <c r="AF382" i="52"/>
  <c r="AE382" i="52"/>
  <c r="AM377" i="52"/>
  <c r="AL377" i="52"/>
  <c r="AJ377" i="52"/>
  <c r="AH377" i="52"/>
  <c r="AG377" i="52"/>
  <c r="AF377" i="52"/>
  <c r="AE377" i="52"/>
  <c r="AM376" i="52"/>
  <c r="AL376" i="52"/>
  <c r="AJ376" i="52"/>
  <c r="AH376" i="52"/>
  <c r="AG376" i="52"/>
  <c r="AF376" i="52"/>
  <c r="AE376" i="52"/>
  <c r="AM375" i="52"/>
  <c r="AL375" i="52"/>
  <c r="AJ375" i="52"/>
  <c r="AH375" i="52"/>
  <c r="AG375" i="52"/>
  <c r="AF375" i="52"/>
  <c r="AE375" i="52"/>
  <c r="AM374" i="52"/>
  <c r="AL374" i="52"/>
  <c r="AJ374" i="52"/>
  <c r="AH374" i="52"/>
  <c r="AG374" i="52"/>
  <c r="AF374" i="52"/>
  <c r="AE374" i="52"/>
  <c r="AM373" i="52"/>
  <c r="AL373" i="52"/>
  <c r="AJ373" i="52"/>
  <c r="AH373" i="52"/>
  <c r="AG373" i="52"/>
  <c r="AF373" i="52"/>
  <c r="AE373" i="52"/>
  <c r="AM372" i="52"/>
  <c r="AL372" i="52"/>
  <c r="AJ372" i="52"/>
  <c r="AH372" i="52"/>
  <c r="AG372" i="52"/>
  <c r="AF372" i="52"/>
  <c r="AE372" i="52"/>
  <c r="AM371" i="52"/>
  <c r="AL371" i="52"/>
  <c r="AJ371" i="52"/>
  <c r="AH371" i="52"/>
  <c r="AG371" i="52"/>
  <c r="AF371" i="52"/>
  <c r="AE371" i="52"/>
  <c r="AM370" i="52"/>
  <c r="AL370" i="52"/>
  <c r="AJ370" i="52"/>
  <c r="AH370" i="52"/>
  <c r="AG370" i="52"/>
  <c r="AF370" i="52"/>
  <c r="AE370" i="52"/>
  <c r="AM365" i="52"/>
  <c r="AL365" i="52"/>
  <c r="AJ365" i="52"/>
  <c r="AH365" i="52"/>
  <c r="AG365" i="52"/>
  <c r="AF365" i="52"/>
  <c r="AE365" i="52"/>
  <c r="AM364" i="52"/>
  <c r="AL364" i="52"/>
  <c r="AJ364" i="52"/>
  <c r="AH364" i="52"/>
  <c r="AG364" i="52"/>
  <c r="AF364" i="52"/>
  <c r="AE364" i="52"/>
  <c r="AM363" i="52"/>
  <c r="AL363" i="52"/>
  <c r="AJ363" i="52"/>
  <c r="AH363" i="52"/>
  <c r="AG363" i="52"/>
  <c r="AF363" i="52"/>
  <c r="AE363" i="52"/>
  <c r="AM362" i="52"/>
  <c r="AL362" i="52"/>
  <c r="AJ362" i="52"/>
  <c r="AH362" i="52"/>
  <c r="AG362" i="52"/>
  <c r="AF362" i="52"/>
  <c r="AE362" i="52"/>
  <c r="AM361" i="52"/>
  <c r="AL361" i="52"/>
  <c r="AJ361" i="52"/>
  <c r="AH361" i="52"/>
  <c r="AG361" i="52"/>
  <c r="AF361" i="52"/>
  <c r="AE361" i="52"/>
  <c r="AM360" i="52"/>
  <c r="AL360" i="52"/>
  <c r="AJ360" i="52"/>
  <c r="AH360" i="52"/>
  <c r="AG360" i="52"/>
  <c r="AF360" i="52"/>
  <c r="AE360" i="52"/>
  <c r="AM359" i="52"/>
  <c r="AL359" i="52"/>
  <c r="AJ359" i="52"/>
  <c r="AH359" i="52"/>
  <c r="AG359" i="52"/>
  <c r="AF359" i="52"/>
  <c r="AE359" i="52"/>
  <c r="AM358" i="52"/>
  <c r="AL358" i="52"/>
  <c r="AJ358" i="52"/>
  <c r="AH358" i="52"/>
  <c r="AG358" i="52"/>
  <c r="AF358" i="52"/>
  <c r="AE358" i="52"/>
  <c r="AL347" i="52"/>
  <c r="AM347" i="52"/>
  <c r="AL348" i="52"/>
  <c r="AM348" i="52"/>
  <c r="AL349" i="52"/>
  <c r="AM349" i="52"/>
  <c r="AL350" i="52"/>
  <c r="AM350" i="52"/>
  <c r="AL351" i="52"/>
  <c r="AM351" i="52"/>
  <c r="AL352" i="52"/>
  <c r="AM352" i="52"/>
  <c r="AL353" i="52"/>
  <c r="AM353" i="52"/>
  <c r="AE347" i="52"/>
  <c r="AF347" i="52"/>
  <c r="AG347" i="52"/>
  <c r="AH347" i="52"/>
  <c r="AJ347" i="52"/>
  <c r="AE348" i="52"/>
  <c r="AF348" i="52"/>
  <c r="AG348" i="52"/>
  <c r="AH348" i="52"/>
  <c r="AJ348" i="52"/>
  <c r="AE349" i="52"/>
  <c r="AF349" i="52"/>
  <c r="AG349" i="52"/>
  <c r="AH349" i="52"/>
  <c r="AJ349" i="52"/>
  <c r="AE350" i="52"/>
  <c r="AF350" i="52"/>
  <c r="AG350" i="52"/>
  <c r="AH350" i="52"/>
  <c r="AJ350" i="52"/>
  <c r="AE351" i="52"/>
  <c r="AF351" i="52"/>
  <c r="AG351" i="52"/>
  <c r="AH351" i="52"/>
  <c r="AJ351" i="52"/>
  <c r="AE352" i="52"/>
  <c r="AF352" i="52"/>
  <c r="AG352" i="52"/>
  <c r="AH352" i="52"/>
  <c r="AJ352" i="52"/>
  <c r="AE353" i="52"/>
  <c r="AF353" i="52"/>
  <c r="AG353" i="52"/>
  <c r="AH353" i="52"/>
  <c r="AJ353" i="52"/>
  <c r="AM346" i="52"/>
  <c r="AL346" i="52"/>
  <c r="AK346" i="52"/>
  <c r="AJ346" i="52"/>
  <c r="AH346" i="52"/>
  <c r="AG346" i="52"/>
  <c r="AF346" i="52"/>
  <c r="AE346" i="52"/>
  <c r="AF341" i="52"/>
  <c r="AE341" i="52"/>
  <c r="AC341" i="52"/>
  <c r="AA341" i="52"/>
  <c r="Z341" i="52"/>
  <c r="Y341" i="52"/>
  <c r="X341" i="52"/>
  <c r="AF340" i="52"/>
  <c r="AE340" i="52"/>
  <c r="AC340" i="52"/>
  <c r="AA340" i="52"/>
  <c r="Z340" i="52"/>
  <c r="Y340" i="52"/>
  <c r="X340" i="52"/>
  <c r="AF339" i="52"/>
  <c r="AE339" i="52"/>
  <c r="AC339" i="52"/>
  <c r="AA339" i="52"/>
  <c r="Z339" i="52"/>
  <c r="Y339" i="52"/>
  <c r="X339" i="52"/>
  <c r="AF338" i="52"/>
  <c r="AE338" i="52"/>
  <c r="AC338" i="52"/>
  <c r="AA338" i="52"/>
  <c r="Z338" i="52"/>
  <c r="Y338" i="52"/>
  <c r="X338" i="52"/>
  <c r="AF337" i="52"/>
  <c r="AE337" i="52"/>
  <c r="AC337" i="52"/>
  <c r="AA337" i="52"/>
  <c r="Z337" i="52"/>
  <c r="Y337" i="52"/>
  <c r="X337" i="52"/>
  <c r="AF336" i="52"/>
  <c r="AE336" i="52"/>
  <c r="AC336" i="52"/>
  <c r="AA336" i="52"/>
  <c r="Z336" i="52"/>
  <c r="Y336" i="52"/>
  <c r="X336" i="52"/>
  <c r="AF335" i="52"/>
  <c r="AE335" i="52"/>
  <c r="AC335" i="52"/>
  <c r="AA335" i="52"/>
  <c r="Z335" i="52"/>
  <c r="Y335" i="52"/>
  <c r="X335" i="52"/>
  <c r="AF330" i="52"/>
  <c r="AE330" i="52"/>
  <c r="AC330" i="52"/>
  <c r="AA330" i="52"/>
  <c r="Z330" i="52"/>
  <c r="Y330" i="52"/>
  <c r="X330" i="52"/>
  <c r="AF329" i="52"/>
  <c r="AE329" i="52"/>
  <c r="AC329" i="52"/>
  <c r="AA329" i="52"/>
  <c r="Z329" i="52"/>
  <c r="Y329" i="52"/>
  <c r="X329" i="52"/>
  <c r="AF328" i="52"/>
  <c r="AE328" i="52"/>
  <c r="AC328" i="52"/>
  <c r="AA328" i="52"/>
  <c r="Z328" i="52"/>
  <c r="Y328" i="52"/>
  <c r="X328" i="52"/>
  <c r="AF327" i="52"/>
  <c r="AE327" i="52"/>
  <c r="AC327" i="52"/>
  <c r="AA327" i="52"/>
  <c r="Z327" i="52"/>
  <c r="Y327" i="52"/>
  <c r="X327" i="52"/>
  <c r="AF326" i="52"/>
  <c r="AE326" i="52"/>
  <c r="AC326" i="52"/>
  <c r="AA326" i="52"/>
  <c r="Z326" i="52"/>
  <c r="Y326" i="52"/>
  <c r="X326" i="52"/>
  <c r="AF325" i="52"/>
  <c r="AE325" i="52"/>
  <c r="AC325" i="52"/>
  <c r="AA325" i="52"/>
  <c r="Z325" i="52"/>
  <c r="Y325" i="52"/>
  <c r="X325" i="52"/>
  <c r="AF324" i="52"/>
  <c r="AE324" i="52"/>
  <c r="AC324" i="52"/>
  <c r="AA324" i="52"/>
  <c r="Z324" i="52"/>
  <c r="Y324" i="52"/>
  <c r="X324" i="52"/>
  <c r="AF319" i="52"/>
  <c r="AE319" i="52"/>
  <c r="AC319" i="52"/>
  <c r="AA319" i="52"/>
  <c r="Z319" i="52"/>
  <c r="Y319" i="52"/>
  <c r="X319" i="52"/>
  <c r="AF318" i="52"/>
  <c r="AE318" i="52"/>
  <c r="AC318" i="52"/>
  <c r="AA318" i="52"/>
  <c r="Z318" i="52"/>
  <c r="Y318" i="52"/>
  <c r="X318" i="52"/>
  <c r="AF317" i="52"/>
  <c r="AE317" i="52"/>
  <c r="AC317" i="52"/>
  <c r="AA317" i="52"/>
  <c r="Z317" i="52"/>
  <c r="Y317" i="52"/>
  <c r="X317" i="52"/>
  <c r="AF316" i="52"/>
  <c r="AE316" i="52"/>
  <c r="AC316" i="52"/>
  <c r="AA316" i="52"/>
  <c r="Z316" i="52"/>
  <c r="Y316" i="52"/>
  <c r="X316" i="52"/>
  <c r="AF315" i="52"/>
  <c r="AE315" i="52"/>
  <c r="AC315" i="52"/>
  <c r="AA315" i="52"/>
  <c r="Z315" i="52"/>
  <c r="Y315" i="52"/>
  <c r="X315" i="52"/>
  <c r="AF314" i="52"/>
  <c r="AE314" i="52"/>
  <c r="AC314" i="52"/>
  <c r="AA314" i="52"/>
  <c r="Z314" i="52"/>
  <c r="Y314" i="52"/>
  <c r="X314" i="52"/>
  <c r="AF313" i="52"/>
  <c r="AE313" i="52"/>
  <c r="AC313" i="52"/>
  <c r="AA313" i="52"/>
  <c r="Z313" i="52"/>
  <c r="Y313" i="52"/>
  <c r="X313" i="52"/>
  <c r="AF308" i="52"/>
  <c r="AE308" i="52"/>
  <c r="AC308" i="52"/>
  <c r="AA308" i="52"/>
  <c r="Z308" i="52"/>
  <c r="Y308" i="52"/>
  <c r="X308" i="52"/>
  <c r="AF307" i="52"/>
  <c r="AE307" i="52"/>
  <c r="AC307" i="52"/>
  <c r="AA307" i="52"/>
  <c r="Z307" i="52"/>
  <c r="Y307" i="52"/>
  <c r="X307" i="52"/>
  <c r="AF306" i="52"/>
  <c r="AE306" i="52"/>
  <c r="AC306" i="52"/>
  <c r="AA306" i="52"/>
  <c r="Z306" i="52"/>
  <c r="Y306" i="52"/>
  <c r="X306" i="52"/>
  <c r="AF305" i="52"/>
  <c r="AE305" i="52"/>
  <c r="AC305" i="52"/>
  <c r="AA305" i="52"/>
  <c r="Z305" i="52"/>
  <c r="Y305" i="52"/>
  <c r="X305" i="52"/>
  <c r="AF304" i="52"/>
  <c r="AE304" i="52"/>
  <c r="AC304" i="52"/>
  <c r="AA304" i="52"/>
  <c r="Z304" i="52"/>
  <c r="Y304" i="52"/>
  <c r="X304" i="52"/>
  <c r="AF303" i="52"/>
  <c r="AE303" i="52"/>
  <c r="AC303" i="52"/>
  <c r="AA303" i="52"/>
  <c r="Z303" i="52"/>
  <c r="Y303" i="52"/>
  <c r="X303" i="52"/>
  <c r="AF302" i="52"/>
  <c r="AE302" i="52"/>
  <c r="AC302" i="52"/>
  <c r="AA302" i="52"/>
  <c r="Z302" i="52"/>
  <c r="Y302" i="52"/>
  <c r="X302" i="52"/>
  <c r="AE292" i="52"/>
  <c r="AF292" i="52"/>
  <c r="AE293" i="52"/>
  <c r="AF293" i="52"/>
  <c r="AE294" i="52"/>
  <c r="AF294" i="52"/>
  <c r="AE295" i="52"/>
  <c r="AF295" i="52"/>
  <c r="AE296" i="52"/>
  <c r="AF296" i="52"/>
  <c r="AE297" i="52"/>
  <c r="AF297" i="52"/>
  <c r="X292" i="52"/>
  <c r="Y292" i="52"/>
  <c r="Z292" i="52"/>
  <c r="AA292" i="52"/>
  <c r="AC292" i="52"/>
  <c r="X293" i="52"/>
  <c r="Y293" i="52"/>
  <c r="Z293" i="52"/>
  <c r="AA293" i="52"/>
  <c r="AC293" i="52"/>
  <c r="X294" i="52"/>
  <c r="Y294" i="52"/>
  <c r="Z294" i="52"/>
  <c r="AA294" i="52"/>
  <c r="AC294" i="52"/>
  <c r="X295" i="52"/>
  <c r="Y295" i="52"/>
  <c r="Z295" i="52"/>
  <c r="AA295" i="52"/>
  <c r="AC295" i="52"/>
  <c r="X296" i="52"/>
  <c r="Y296" i="52"/>
  <c r="Z296" i="52"/>
  <c r="AA296" i="52"/>
  <c r="AC296" i="52"/>
  <c r="X297" i="52"/>
  <c r="Y297" i="52"/>
  <c r="Z297" i="52"/>
  <c r="AA297" i="52"/>
  <c r="AC297" i="52"/>
  <c r="AF291" i="52"/>
  <c r="AE291" i="52"/>
  <c r="AD291" i="52"/>
  <c r="AC291" i="52"/>
  <c r="AA291" i="52"/>
  <c r="Z291" i="52"/>
  <c r="Y291" i="52"/>
  <c r="X291" i="52"/>
  <c r="Z286" i="52"/>
  <c r="Y286" i="52"/>
  <c r="W286" i="52"/>
  <c r="U286" i="52"/>
  <c r="T286" i="52"/>
  <c r="S286" i="52"/>
  <c r="R286" i="52"/>
  <c r="Z285" i="52"/>
  <c r="Y285" i="52"/>
  <c r="W285" i="52"/>
  <c r="U285" i="52"/>
  <c r="T285" i="52"/>
  <c r="S285" i="52"/>
  <c r="R285" i="52"/>
  <c r="Z284" i="52"/>
  <c r="Y284" i="52"/>
  <c r="W284" i="52"/>
  <c r="U284" i="52"/>
  <c r="T284" i="52"/>
  <c r="S284" i="52"/>
  <c r="R284" i="52"/>
  <c r="Z283" i="52"/>
  <c r="Y283" i="52"/>
  <c r="W283" i="52"/>
  <c r="U283" i="52"/>
  <c r="T283" i="52"/>
  <c r="S283" i="52"/>
  <c r="R283" i="52"/>
  <c r="Z282" i="52"/>
  <c r="Y282" i="52"/>
  <c r="W282" i="52"/>
  <c r="U282" i="52"/>
  <c r="T282" i="52"/>
  <c r="S282" i="52"/>
  <c r="R282" i="52"/>
  <c r="Z281" i="52"/>
  <c r="Y281" i="52"/>
  <c r="W281" i="52"/>
  <c r="U281" i="52"/>
  <c r="T281" i="52"/>
  <c r="S281" i="52"/>
  <c r="R281" i="52"/>
  <c r="Z276" i="52"/>
  <c r="Y276" i="52"/>
  <c r="W276" i="52"/>
  <c r="U276" i="52"/>
  <c r="T276" i="52"/>
  <c r="S276" i="52"/>
  <c r="R276" i="52"/>
  <c r="Z275" i="52"/>
  <c r="Y275" i="52"/>
  <c r="W275" i="52"/>
  <c r="U275" i="52"/>
  <c r="T275" i="52"/>
  <c r="S275" i="52"/>
  <c r="R275" i="52"/>
  <c r="Z274" i="52"/>
  <c r="Y274" i="52"/>
  <c r="W274" i="52"/>
  <c r="U274" i="52"/>
  <c r="T274" i="52"/>
  <c r="S274" i="52"/>
  <c r="R274" i="52"/>
  <c r="Z273" i="52"/>
  <c r="Y273" i="52"/>
  <c r="W273" i="52"/>
  <c r="U273" i="52"/>
  <c r="T273" i="52"/>
  <c r="S273" i="52"/>
  <c r="R273" i="52"/>
  <c r="Z272" i="52"/>
  <c r="Y272" i="52"/>
  <c r="W272" i="52"/>
  <c r="U272" i="52"/>
  <c r="T272" i="52"/>
  <c r="S272" i="52"/>
  <c r="R272" i="52"/>
  <c r="Z271" i="52"/>
  <c r="Y271" i="52"/>
  <c r="W271" i="52"/>
  <c r="U271" i="52"/>
  <c r="T271" i="52"/>
  <c r="S271" i="52"/>
  <c r="R271" i="52"/>
  <c r="Z266" i="52"/>
  <c r="Y266" i="52"/>
  <c r="W266" i="52"/>
  <c r="U266" i="52"/>
  <c r="T266" i="52"/>
  <c r="S266" i="52"/>
  <c r="R266" i="52"/>
  <c r="Z265" i="52"/>
  <c r="Y265" i="52"/>
  <c r="W265" i="52"/>
  <c r="U265" i="52"/>
  <c r="T265" i="52"/>
  <c r="S265" i="52"/>
  <c r="R265" i="52"/>
  <c r="Z264" i="52"/>
  <c r="Y264" i="52"/>
  <c r="W264" i="52"/>
  <c r="U264" i="52"/>
  <c r="T264" i="52"/>
  <c r="S264" i="52"/>
  <c r="R264" i="52"/>
  <c r="Z263" i="52"/>
  <c r="Y263" i="52"/>
  <c r="W263" i="52"/>
  <c r="U263" i="52"/>
  <c r="T263" i="52"/>
  <c r="S263" i="52"/>
  <c r="R263" i="52"/>
  <c r="Z262" i="52"/>
  <c r="Y262" i="52"/>
  <c r="W262" i="52"/>
  <c r="U262" i="52"/>
  <c r="T262" i="52"/>
  <c r="S262" i="52"/>
  <c r="R262" i="52"/>
  <c r="Z261" i="52"/>
  <c r="Y261" i="52"/>
  <c r="W261" i="52"/>
  <c r="U261" i="52"/>
  <c r="T261" i="52"/>
  <c r="S261" i="52"/>
  <c r="R261" i="52"/>
  <c r="Z256" i="52"/>
  <c r="Y256" i="52"/>
  <c r="W256" i="52"/>
  <c r="U256" i="52"/>
  <c r="T256" i="52"/>
  <c r="S256" i="52"/>
  <c r="R256" i="52"/>
  <c r="Z255" i="52"/>
  <c r="Y255" i="52"/>
  <c r="W255" i="52"/>
  <c r="U255" i="52"/>
  <c r="T255" i="52"/>
  <c r="S255" i="52"/>
  <c r="R255" i="52"/>
  <c r="Z254" i="52"/>
  <c r="Y254" i="52"/>
  <c r="W254" i="52"/>
  <c r="U254" i="52"/>
  <c r="T254" i="52"/>
  <c r="S254" i="52"/>
  <c r="R254" i="52"/>
  <c r="Z253" i="52"/>
  <c r="Y253" i="52"/>
  <c r="W253" i="52"/>
  <c r="U253" i="52"/>
  <c r="T253" i="52"/>
  <c r="S253" i="52"/>
  <c r="R253" i="52"/>
  <c r="Z252" i="52"/>
  <c r="Y252" i="52"/>
  <c r="W252" i="52"/>
  <c r="U252" i="52"/>
  <c r="T252" i="52"/>
  <c r="S252" i="52"/>
  <c r="R252" i="52"/>
  <c r="Z251" i="52"/>
  <c r="Y251" i="52"/>
  <c r="W251" i="52"/>
  <c r="U251" i="52"/>
  <c r="T251" i="52"/>
  <c r="S251" i="52"/>
  <c r="R251" i="52"/>
  <c r="Z246" i="52"/>
  <c r="Y246" i="52"/>
  <c r="W246" i="52"/>
  <c r="U246" i="52"/>
  <c r="T246" i="52"/>
  <c r="S246" i="52"/>
  <c r="R246" i="52"/>
  <c r="Z245" i="52"/>
  <c r="Y245" i="52"/>
  <c r="W245" i="52"/>
  <c r="U245" i="52"/>
  <c r="T245" i="52"/>
  <c r="S245" i="52"/>
  <c r="R245" i="52"/>
  <c r="Z244" i="52"/>
  <c r="Y244" i="52"/>
  <c r="W244" i="52"/>
  <c r="U244" i="52"/>
  <c r="T244" i="52"/>
  <c r="S244" i="52"/>
  <c r="R244" i="52"/>
  <c r="Z243" i="52"/>
  <c r="Y243" i="52"/>
  <c r="W243" i="52"/>
  <c r="U243" i="52"/>
  <c r="T243" i="52"/>
  <c r="S243" i="52"/>
  <c r="R243" i="52"/>
  <c r="Z242" i="52"/>
  <c r="Y242" i="52"/>
  <c r="W242" i="52"/>
  <c r="U242" i="52"/>
  <c r="T242" i="52"/>
  <c r="S242" i="52"/>
  <c r="R242" i="52"/>
  <c r="Z241" i="52"/>
  <c r="Y241" i="52"/>
  <c r="W241" i="52"/>
  <c r="U241" i="52"/>
  <c r="T241" i="52"/>
  <c r="S241" i="52"/>
  <c r="R241" i="52"/>
  <c r="Y232" i="52"/>
  <c r="Z232" i="52"/>
  <c r="Y233" i="52"/>
  <c r="Z233" i="52"/>
  <c r="Y234" i="52"/>
  <c r="Z234" i="52"/>
  <c r="Y235" i="52"/>
  <c r="Z235" i="52"/>
  <c r="Y236" i="52"/>
  <c r="Z236" i="52"/>
  <c r="R232" i="52"/>
  <c r="S232" i="52"/>
  <c r="T232" i="52"/>
  <c r="U232" i="52"/>
  <c r="W232" i="52"/>
  <c r="R233" i="52"/>
  <c r="S233" i="52"/>
  <c r="T233" i="52"/>
  <c r="U233" i="52"/>
  <c r="W233" i="52"/>
  <c r="R234" i="52"/>
  <c r="S234" i="52"/>
  <c r="T234" i="52"/>
  <c r="U234" i="52"/>
  <c r="W234" i="52"/>
  <c r="R235" i="52"/>
  <c r="S235" i="52"/>
  <c r="T235" i="52"/>
  <c r="U235" i="52"/>
  <c r="W235" i="52"/>
  <c r="R236" i="52"/>
  <c r="S236" i="52"/>
  <c r="T236" i="52"/>
  <c r="U236" i="52"/>
  <c r="W236" i="52"/>
  <c r="Z231" i="52"/>
  <c r="Y231" i="52"/>
  <c r="X231" i="52"/>
  <c r="W231" i="52"/>
  <c r="U231" i="52"/>
  <c r="T231" i="52"/>
  <c r="S231" i="52"/>
  <c r="R231" i="52"/>
  <c r="U226" i="52"/>
  <c r="T226" i="52"/>
  <c r="R226" i="52"/>
  <c r="P226" i="52"/>
  <c r="O226" i="52"/>
  <c r="N226" i="52"/>
  <c r="M226" i="52"/>
  <c r="U225" i="52"/>
  <c r="T225" i="52"/>
  <c r="R225" i="52"/>
  <c r="P225" i="52"/>
  <c r="O225" i="52"/>
  <c r="N225" i="52"/>
  <c r="M225" i="52"/>
  <c r="U224" i="52"/>
  <c r="T224" i="52"/>
  <c r="R224" i="52"/>
  <c r="P224" i="52"/>
  <c r="O224" i="52"/>
  <c r="N224" i="52"/>
  <c r="M224" i="52"/>
  <c r="U223" i="52"/>
  <c r="T223" i="52"/>
  <c r="R223" i="52"/>
  <c r="P223" i="52"/>
  <c r="O223" i="52"/>
  <c r="N223" i="52"/>
  <c r="M223" i="52"/>
  <c r="U222" i="52"/>
  <c r="T222" i="52"/>
  <c r="R222" i="52"/>
  <c r="P222" i="52"/>
  <c r="O222" i="52"/>
  <c r="N222" i="52"/>
  <c r="M222" i="52"/>
  <c r="U217" i="52"/>
  <c r="T217" i="52"/>
  <c r="R217" i="52"/>
  <c r="P217" i="52"/>
  <c r="O217" i="52"/>
  <c r="N217" i="52"/>
  <c r="M217" i="52"/>
  <c r="U216" i="52"/>
  <c r="T216" i="52"/>
  <c r="R216" i="52"/>
  <c r="P216" i="52"/>
  <c r="O216" i="52"/>
  <c r="N216" i="52"/>
  <c r="M216" i="52"/>
  <c r="U215" i="52"/>
  <c r="T215" i="52"/>
  <c r="R215" i="52"/>
  <c r="P215" i="52"/>
  <c r="O215" i="52"/>
  <c r="N215" i="52"/>
  <c r="M215" i="52"/>
  <c r="U214" i="52"/>
  <c r="T214" i="52"/>
  <c r="R214" i="52"/>
  <c r="P214" i="52"/>
  <c r="O214" i="52"/>
  <c r="N214" i="52"/>
  <c r="M214" i="52"/>
  <c r="U213" i="52"/>
  <c r="T213" i="52"/>
  <c r="R213" i="52"/>
  <c r="P213" i="52"/>
  <c r="O213" i="52"/>
  <c r="N213" i="52"/>
  <c r="M213" i="52"/>
  <c r="U208" i="52"/>
  <c r="T208" i="52"/>
  <c r="R208" i="52"/>
  <c r="P208" i="52"/>
  <c r="O208" i="52"/>
  <c r="N208" i="52"/>
  <c r="M208" i="52"/>
  <c r="U207" i="52"/>
  <c r="T207" i="52"/>
  <c r="R207" i="52"/>
  <c r="P207" i="52"/>
  <c r="O207" i="52"/>
  <c r="N207" i="52"/>
  <c r="M207" i="52"/>
  <c r="U206" i="52"/>
  <c r="T206" i="52"/>
  <c r="R206" i="52"/>
  <c r="P206" i="52"/>
  <c r="O206" i="52"/>
  <c r="N206" i="52"/>
  <c r="M206" i="52"/>
  <c r="U205" i="52"/>
  <c r="T205" i="52"/>
  <c r="R205" i="52"/>
  <c r="P205" i="52"/>
  <c r="O205" i="52"/>
  <c r="N205" i="52"/>
  <c r="M205" i="52"/>
  <c r="U204" i="52"/>
  <c r="T204" i="52"/>
  <c r="R204" i="52"/>
  <c r="P204" i="52"/>
  <c r="O204" i="52"/>
  <c r="N204" i="52"/>
  <c r="M204" i="52"/>
  <c r="U199" i="52"/>
  <c r="T199" i="52"/>
  <c r="R199" i="52"/>
  <c r="P199" i="52"/>
  <c r="O199" i="52"/>
  <c r="N199" i="52"/>
  <c r="M199" i="52"/>
  <c r="U198" i="52"/>
  <c r="T198" i="52"/>
  <c r="R198" i="52"/>
  <c r="P198" i="52"/>
  <c r="O198" i="52"/>
  <c r="N198" i="52"/>
  <c r="M198" i="52"/>
  <c r="U197" i="52"/>
  <c r="T197" i="52"/>
  <c r="R197" i="52"/>
  <c r="P197" i="52"/>
  <c r="O197" i="52"/>
  <c r="N197" i="52"/>
  <c r="M197" i="52"/>
  <c r="U196" i="52"/>
  <c r="T196" i="52"/>
  <c r="R196" i="52"/>
  <c r="P196" i="52"/>
  <c r="O196" i="52"/>
  <c r="N196" i="52"/>
  <c r="M196" i="52"/>
  <c r="U195" i="52"/>
  <c r="T195" i="52"/>
  <c r="R195" i="52"/>
  <c r="P195" i="52"/>
  <c r="O195" i="52"/>
  <c r="N195" i="52"/>
  <c r="M195" i="52"/>
  <c r="U190" i="52"/>
  <c r="T190" i="52"/>
  <c r="R190" i="52"/>
  <c r="P190" i="52"/>
  <c r="O190" i="52"/>
  <c r="N190" i="52"/>
  <c r="M190" i="52"/>
  <c r="U189" i="52"/>
  <c r="T189" i="52"/>
  <c r="R189" i="52"/>
  <c r="P189" i="52"/>
  <c r="O189" i="52"/>
  <c r="N189" i="52"/>
  <c r="M189" i="52"/>
  <c r="U188" i="52"/>
  <c r="T188" i="52"/>
  <c r="R188" i="52"/>
  <c r="P188" i="52"/>
  <c r="O188" i="52"/>
  <c r="N188" i="52"/>
  <c r="M188" i="52"/>
  <c r="U187" i="52"/>
  <c r="T187" i="52"/>
  <c r="R187" i="52"/>
  <c r="P187" i="52"/>
  <c r="O187" i="52"/>
  <c r="N187" i="52"/>
  <c r="M187" i="52"/>
  <c r="U186" i="52"/>
  <c r="T186" i="52"/>
  <c r="R186" i="52"/>
  <c r="P186" i="52"/>
  <c r="O186" i="52"/>
  <c r="N186" i="52"/>
  <c r="M186" i="52"/>
  <c r="U181" i="52"/>
  <c r="T181" i="52"/>
  <c r="R181" i="52"/>
  <c r="P181" i="52"/>
  <c r="O181" i="52"/>
  <c r="N181" i="52"/>
  <c r="M181" i="52"/>
  <c r="U180" i="52"/>
  <c r="T180" i="52"/>
  <c r="R180" i="52"/>
  <c r="P180" i="52"/>
  <c r="O180" i="52"/>
  <c r="N180" i="52"/>
  <c r="M180" i="52"/>
  <c r="U179" i="52"/>
  <c r="T179" i="52"/>
  <c r="R179" i="52"/>
  <c r="P179" i="52"/>
  <c r="O179" i="52"/>
  <c r="N179" i="52"/>
  <c r="M179" i="52"/>
  <c r="U178" i="52"/>
  <c r="T178" i="52"/>
  <c r="R178" i="52"/>
  <c r="P178" i="52"/>
  <c r="O178" i="52"/>
  <c r="N178" i="52"/>
  <c r="M178" i="52"/>
  <c r="U177" i="52"/>
  <c r="T177" i="52"/>
  <c r="R177" i="52"/>
  <c r="P177" i="52"/>
  <c r="O177" i="52"/>
  <c r="N177" i="52"/>
  <c r="M177" i="52"/>
  <c r="T169" i="52"/>
  <c r="U169" i="52"/>
  <c r="T170" i="52"/>
  <c r="U170" i="52"/>
  <c r="T171" i="52"/>
  <c r="U171" i="52"/>
  <c r="T172" i="52"/>
  <c r="U172" i="52"/>
  <c r="M169" i="52"/>
  <c r="N169" i="52"/>
  <c r="O169" i="52"/>
  <c r="P169" i="52"/>
  <c r="R169" i="52"/>
  <c r="M170" i="52"/>
  <c r="N170" i="52"/>
  <c r="O170" i="52"/>
  <c r="P170" i="52"/>
  <c r="R170" i="52"/>
  <c r="M171" i="52"/>
  <c r="N171" i="52"/>
  <c r="O171" i="52"/>
  <c r="P171" i="52"/>
  <c r="R171" i="52"/>
  <c r="M172" i="52"/>
  <c r="N172" i="52"/>
  <c r="O172" i="52"/>
  <c r="P172" i="52"/>
  <c r="R172" i="52"/>
  <c r="U168" i="52"/>
  <c r="T168" i="52"/>
  <c r="S168" i="52"/>
  <c r="R168" i="52"/>
  <c r="P168" i="52"/>
  <c r="O168" i="52"/>
  <c r="N168" i="52"/>
  <c r="M168" i="52"/>
  <c r="Q163" i="52"/>
  <c r="P163" i="52"/>
  <c r="N163" i="52"/>
  <c r="L163" i="52"/>
  <c r="K163" i="52"/>
  <c r="J163" i="52"/>
  <c r="I163" i="52"/>
  <c r="Q162" i="52"/>
  <c r="P162" i="52"/>
  <c r="N162" i="52"/>
  <c r="L162" i="52"/>
  <c r="K162" i="52"/>
  <c r="J162" i="52"/>
  <c r="I162" i="52"/>
  <c r="N161" i="52"/>
  <c r="P161" i="52" s="1"/>
  <c r="I161" i="52"/>
  <c r="N160" i="52"/>
  <c r="P160" i="52" s="1"/>
  <c r="I160" i="52"/>
  <c r="Q155" i="52"/>
  <c r="P155" i="52"/>
  <c r="N155" i="52"/>
  <c r="L155" i="52"/>
  <c r="K155" i="52"/>
  <c r="J155" i="52"/>
  <c r="I155" i="52"/>
  <c r="Q154" i="52"/>
  <c r="P154" i="52"/>
  <c r="N154" i="52"/>
  <c r="L154" i="52"/>
  <c r="K154" i="52"/>
  <c r="J154" i="52"/>
  <c r="I154" i="52"/>
  <c r="Q153" i="52"/>
  <c r="P153" i="52"/>
  <c r="N153" i="52"/>
  <c r="L153" i="52"/>
  <c r="K153" i="52"/>
  <c r="J153" i="52"/>
  <c r="I153" i="52"/>
  <c r="Q152" i="52"/>
  <c r="P152" i="52"/>
  <c r="N152" i="52"/>
  <c r="L152" i="52"/>
  <c r="K152" i="52"/>
  <c r="J152" i="52"/>
  <c r="I152" i="52"/>
  <c r="Q147" i="52"/>
  <c r="P147" i="52"/>
  <c r="N147" i="52"/>
  <c r="L147" i="52"/>
  <c r="K147" i="52"/>
  <c r="J147" i="52"/>
  <c r="I147" i="52"/>
  <c r="Q146" i="52"/>
  <c r="P146" i="52"/>
  <c r="N146" i="52"/>
  <c r="L146" i="52"/>
  <c r="K146" i="52"/>
  <c r="J146" i="52"/>
  <c r="I146" i="52"/>
  <c r="Q145" i="52"/>
  <c r="P145" i="52"/>
  <c r="N145" i="52"/>
  <c r="L145" i="52"/>
  <c r="K145" i="52"/>
  <c r="J145" i="52"/>
  <c r="I145" i="52"/>
  <c r="Q144" i="52"/>
  <c r="P144" i="52"/>
  <c r="N144" i="52"/>
  <c r="L144" i="52"/>
  <c r="K144" i="52"/>
  <c r="J144" i="52"/>
  <c r="I144" i="52"/>
  <c r="Q139" i="52"/>
  <c r="P139" i="52"/>
  <c r="N139" i="52"/>
  <c r="L139" i="52"/>
  <c r="K139" i="52"/>
  <c r="J139" i="52"/>
  <c r="I139" i="52"/>
  <c r="Q138" i="52"/>
  <c r="P138" i="52"/>
  <c r="N138" i="52"/>
  <c r="L138" i="52"/>
  <c r="K138" i="52"/>
  <c r="J138" i="52"/>
  <c r="I138" i="52"/>
  <c r="Q137" i="52"/>
  <c r="P137" i="52"/>
  <c r="N137" i="52"/>
  <c r="L137" i="52"/>
  <c r="K137" i="52"/>
  <c r="J137" i="52"/>
  <c r="I137" i="52"/>
  <c r="Q136" i="52"/>
  <c r="P136" i="52"/>
  <c r="N136" i="52"/>
  <c r="L136" i="52"/>
  <c r="K136" i="52"/>
  <c r="J136" i="52"/>
  <c r="I136" i="52"/>
  <c r="Q131" i="52"/>
  <c r="P131" i="52"/>
  <c r="N131" i="52"/>
  <c r="L131" i="52"/>
  <c r="K131" i="52"/>
  <c r="J131" i="52"/>
  <c r="I131" i="52"/>
  <c r="Q130" i="52"/>
  <c r="P130" i="52"/>
  <c r="N130" i="52"/>
  <c r="L130" i="52"/>
  <c r="K130" i="52"/>
  <c r="J130" i="52"/>
  <c r="I130" i="52"/>
  <c r="Q129" i="52"/>
  <c r="P129" i="52"/>
  <c r="N129" i="52"/>
  <c r="L129" i="52"/>
  <c r="K129" i="52"/>
  <c r="J129" i="52"/>
  <c r="I129" i="52"/>
  <c r="Q128" i="52"/>
  <c r="P128" i="52"/>
  <c r="N128" i="52"/>
  <c r="L128" i="52"/>
  <c r="K128" i="52"/>
  <c r="J128" i="52"/>
  <c r="I128" i="52"/>
  <c r="Q123" i="52"/>
  <c r="P123" i="52"/>
  <c r="N123" i="52"/>
  <c r="L123" i="52"/>
  <c r="K123" i="52"/>
  <c r="J123" i="52"/>
  <c r="I123" i="52"/>
  <c r="Q122" i="52"/>
  <c r="P122" i="52"/>
  <c r="N122" i="52"/>
  <c r="L122" i="52"/>
  <c r="K122" i="52"/>
  <c r="J122" i="52"/>
  <c r="I122" i="52"/>
  <c r="Q121" i="52"/>
  <c r="P121" i="52"/>
  <c r="N121" i="52"/>
  <c r="L121" i="52"/>
  <c r="K121" i="52"/>
  <c r="J121" i="52"/>
  <c r="I121" i="52"/>
  <c r="Q120" i="52"/>
  <c r="P120" i="52"/>
  <c r="N120" i="52"/>
  <c r="L120" i="52"/>
  <c r="K120" i="52"/>
  <c r="J120" i="52"/>
  <c r="I120" i="52"/>
  <c r="Q115" i="52"/>
  <c r="P115" i="52"/>
  <c r="N115" i="52"/>
  <c r="L115" i="52"/>
  <c r="K115" i="52"/>
  <c r="J115" i="52"/>
  <c r="I115" i="52"/>
  <c r="Q114" i="52"/>
  <c r="P114" i="52"/>
  <c r="N114" i="52"/>
  <c r="L114" i="52"/>
  <c r="K114" i="52"/>
  <c r="J114" i="52"/>
  <c r="I114" i="52"/>
  <c r="Q113" i="52"/>
  <c r="P113" i="52"/>
  <c r="N113" i="52"/>
  <c r="L113" i="52"/>
  <c r="K113" i="52"/>
  <c r="J113" i="52"/>
  <c r="I113" i="52"/>
  <c r="Q112" i="52"/>
  <c r="P112" i="52"/>
  <c r="N112" i="52"/>
  <c r="L112" i="52"/>
  <c r="K112" i="52"/>
  <c r="J112" i="52"/>
  <c r="I112" i="52"/>
  <c r="Q107" i="52"/>
  <c r="P107" i="52"/>
  <c r="N107" i="52"/>
  <c r="L107" i="52"/>
  <c r="K107" i="52"/>
  <c r="J107" i="52"/>
  <c r="I107" i="52"/>
  <c r="Q106" i="52"/>
  <c r="P106" i="52"/>
  <c r="N106" i="52"/>
  <c r="L106" i="52"/>
  <c r="K106" i="52"/>
  <c r="J106" i="52"/>
  <c r="I106" i="52"/>
  <c r="Q105" i="52"/>
  <c r="P105" i="52"/>
  <c r="N105" i="52"/>
  <c r="L105" i="52"/>
  <c r="K105" i="52"/>
  <c r="J105" i="52"/>
  <c r="I105" i="52"/>
  <c r="Q104" i="52"/>
  <c r="P104" i="52"/>
  <c r="N104" i="52"/>
  <c r="L104" i="52"/>
  <c r="K104" i="52"/>
  <c r="J104" i="52"/>
  <c r="I104" i="52"/>
  <c r="P98" i="52"/>
  <c r="Q98" i="52"/>
  <c r="P99" i="52"/>
  <c r="Q99" i="52"/>
  <c r="I97" i="52"/>
  <c r="N97" i="52"/>
  <c r="I98" i="52"/>
  <c r="J98" i="52"/>
  <c r="K98" i="52"/>
  <c r="L98" i="52"/>
  <c r="N98" i="52"/>
  <c r="I99" i="52"/>
  <c r="J99" i="52"/>
  <c r="K99" i="52"/>
  <c r="L99" i="52"/>
  <c r="N99" i="52"/>
  <c r="O96" i="52"/>
  <c r="N96" i="52"/>
  <c r="I96" i="52"/>
  <c r="N91" i="52"/>
  <c r="M91" i="52"/>
  <c r="K91" i="52"/>
  <c r="F91" i="52"/>
  <c r="N90" i="52"/>
  <c r="M90" i="52"/>
  <c r="K90" i="52"/>
  <c r="F90" i="52"/>
  <c r="N89" i="52"/>
  <c r="M89" i="52"/>
  <c r="K89" i="52"/>
  <c r="F89" i="52"/>
  <c r="N84" i="52"/>
  <c r="M84" i="52"/>
  <c r="K84" i="52"/>
  <c r="F84" i="52"/>
  <c r="N83" i="52"/>
  <c r="M83" i="52"/>
  <c r="K83" i="52"/>
  <c r="F83" i="52"/>
  <c r="N82" i="52"/>
  <c r="M82" i="52"/>
  <c r="K82" i="52"/>
  <c r="F82" i="52"/>
  <c r="N77" i="52"/>
  <c r="M77" i="52"/>
  <c r="K77" i="52"/>
  <c r="F77" i="52"/>
  <c r="N76" i="52"/>
  <c r="M76" i="52"/>
  <c r="K76" i="52"/>
  <c r="F76" i="52"/>
  <c r="N75" i="52"/>
  <c r="M75" i="52"/>
  <c r="K75" i="52"/>
  <c r="F75" i="52"/>
  <c r="N70" i="52"/>
  <c r="M70" i="52"/>
  <c r="K70" i="52"/>
  <c r="F70" i="52"/>
  <c r="N69" i="52"/>
  <c r="M69" i="52"/>
  <c r="K69" i="52"/>
  <c r="F69" i="52"/>
  <c r="N68" i="52"/>
  <c r="M68" i="52"/>
  <c r="K68" i="52"/>
  <c r="F68" i="52"/>
  <c r="N63" i="52"/>
  <c r="M63" i="52"/>
  <c r="K63" i="52"/>
  <c r="F63" i="52"/>
  <c r="N62" i="52"/>
  <c r="M62" i="52"/>
  <c r="K62" i="52"/>
  <c r="F62" i="52"/>
  <c r="N61" i="52"/>
  <c r="M61" i="52"/>
  <c r="K61" i="52"/>
  <c r="F61" i="52"/>
  <c r="N56" i="52"/>
  <c r="M56" i="52"/>
  <c r="K56" i="52"/>
  <c r="F56" i="52"/>
  <c r="N55" i="52"/>
  <c r="M55" i="52"/>
  <c r="K55" i="52"/>
  <c r="F55" i="52"/>
  <c r="N54" i="52"/>
  <c r="M54" i="52"/>
  <c r="K54" i="52"/>
  <c r="F54" i="52"/>
  <c r="N49" i="52"/>
  <c r="M49" i="52"/>
  <c r="K49" i="52"/>
  <c r="F49" i="52"/>
  <c r="N48" i="52"/>
  <c r="M48" i="52"/>
  <c r="K48" i="52"/>
  <c r="F48" i="52"/>
  <c r="N47" i="52"/>
  <c r="M47" i="52"/>
  <c r="K47" i="52"/>
  <c r="F47" i="52"/>
  <c r="N42" i="52"/>
  <c r="M42" i="52"/>
  <c r="K42" i="52"/>
  <c r="F42" i="52"/>
  <c r="N41" i="52"/>
  <c r="M41" i="52"/>
  <c r="K41" i="52"/>
  <c r="F41" i="52"/>
  <c r="N40" i="52"/>
  <c r="M40" i="52"/>
  <c r="K40" i="52"/>
  <c r="F40" i="52"/>
  <c r="N35" i="52"/>
  <c r="M35" i="52"/>
  <c r="K35" i="52"/>
  <c r="F35" i="52"/>
  <c r="N34" i="52"/>
  <c r="M34" i="52"/>
  <c r="K34" i="52"/>
  <c r="F34" i="52"/>
  <c r="N33" i="52"/>
  <c r="M33" i="52"/>
  <c r="K33" i="52"/>
  <c r="F33" i="52"/>
  <c r="N28" i="52"/>
  <c r="M28" i="52"/>
  <c r="K28" i="52"/>
  <c r="F28" i="52"/>
  <c r="N27" i="52"/>
  <c r="M27" i="52"/>
  <c r="K27" i="52"/>
  <c r="F27" i="52"/>
  <c r="N26" i="52"/>
  <c r="M26" i="52"/>
  <c r="K26" i="52"/>
  <c r="F26" i="52"/>
  <c r="N21" i="52"/>
  <c r="M21" i="52"/>
  <c r="K21" i="52"/>
  <c r="F21" i="52"/>
  <c r="N20" i="52"/>
  <c r="M20" i="52"/>
  <c r="K20" i="52"/>
  <c r="F20" i="52"/>
  <c r="N19" i="52"/>
  <c r="M19" i="52"/>
  <c r="K19" i="52"/>
  <c r="F19" i="52"/>
  <c r="F13" i="52"/>
  <c r="K13" i="52"/>
  <c r="F14" i="52"/>
  <c r="K14" i="52"/>
  <c r="L12" i="52"/>
  <c r="K12" i="52"/>
  <c r="F12" i="52"/>
  <c r="BR66" i="49"/>
  <c r="BS66" i="49" s="1"/>
  <c r="BP66" i="49"/>
  <c r="BN66" i="49"/>
  <c r="BL66" i="49"/>
  <c r="BJ66" i="49"/>
  <c r="BI66" i="49"/>
  <c r="BH66" i="49"/>
  <c r="BR65" i="49"/>
  <c r="BS65" i="49" s="1"/>
  <c r="BP65" i="49"/>
  <c r="BN65" i="49"/>
  <c r="BL65" i="49"/>
  <c r="BJ65" i="49"/>
  <c r="BI65" i="49"/>
  <c r="BH65" i="49"/>
  <c r="BR64" i="49"/>
  <c r="BS64" i="49" s="1"/>
  <c r="BP64" i="49"/>
  <c r="BN64" i="49"/>
  <c r="BL64" i="49"/>
  <c r="BJ64" i="49"/>
  <c r="BI64" i="49"/>
  <c r="BH64" i="49"/>
  <c r="BR63" i="49"/>
  <c r="BS63" i="49" s="1"/>
  <c r="BP63" i="49"/>
  <c r="BN63" i="49"/>
  <c r="BL63" i="49"/>
  <c r="BJ63" i="49"/>
  <c r="BI63" i="49"/>
  <c r="BH63" i="49"/>
  <c r="BR62" i="49"/>
  <c r="BS62" i="49" s="1"/>
  <c r="BP62" i="49"/>
  <c r="BN62" i="49"/>
  <c r="BL62" i="49"/>
  <c r="BJ62" i="49"/>
  <c r="BI62" i="49"/>
  <c r="BH62" i="49"/>
  <c r="BR61" i="49"/>
  <c r="BS61" i="49" s="1"/>
  <c r="BP61" i="49"/>
  <c r="BN61" i="49"/>
  <c r="BL61" i="49"/>
  <c r="BJ61" i="49"/>
  <c r="BI61" i="49"/>
  <c r="BH61" i="49"/>
  <c r="BR60" i="49"/>
  <c r="BS60" i="49" s="1"/>
  <c r="BP60" i="49"/>
  <c r="BN60" i="49"/>
  <c r="BL60" i="49"/>
  <c r="BJ60" i="49"/>
  <c r="BI60" i="49"/>
  <c r="BH60" i="49"/>
  <c r="BR59" i="49"/>
  <c r="BS59" i="49" s="1"/>
  <c r="BP59" i="49"/>
  <c r="BN59" i="49"/>
  <c r="BL59" i="49"/>
  <c r="BJ59" i="49"/>
  <c r="BI59" i="49"/>
  <c r="BH59" i="49"/>
  <c r="BR54" i="49"/>
  <c r="BS54" i="49" s="1"/>
  <c r="BP54" i="49"/>
  <c r="BN54" i="49"/>
  <c r="BL54" i="49"/>
  <c r="BJ54" i="49"/>
  <c r="BI54" i="49"/>
  <c r="BH54" i="49"/>
  <c r="BR53" i="49"/>
  <c r="BS53" i="49" s="1"/>
  <c r="BP53" i="49"/>
  <c r="BN53" i="49"/>
  <c r="BL53" i="49"/>
  <c r="BJ53" i="49"/>
  <c r="BI53" i="49"/>
  <c r="BH53" i="49"/>
  <c r="BR52" i="49"/>
  <c r="BS52" i="49" s="1"/>
  <c r="BP52" i="49"/>
  <c r="BN52" i="49"/>
  <c r="BL52" i="49"/>
  <c r="BJ52" i="49"/>
  <c r="BI52" i="49"/>
  <c r="BH52" i="49"/>
  <c r="BR51" i="49"/>
  <c r="BS51" i="49" s="1"/>
  <c r="BP51" i="49"/>
  <c r="BN51" i="49"/>
  <c r="BL51" i="49"/>
  <c r="BJ51" i="49"/>
  <c r="BI51" i="49"/>
  <c r="BH51" i="49"/>
  <c r="BR50" i="49"/>
  <c r="BS50" i="49" s="1"/>
  <c r="BP50" i="49"/>
  <c r="BN50" i="49"/>
  <c r="BL50" i="49"/>
  <c r="BJ50" i="49"/>
  <c r="BI50" i="49"/>
  <c r="BH50" i="49"/>
  <c r="BR49" i="49"/>
  <c r="BS49" i="49" s="1"/>
  <c r="BP49" i="49"/>
  <c r="BN49" i="49"/>
  <c r="BL49" i="49"/>
  <c r="BJ49" i="49"/>
  <c r="BI49" i="49"/>
  <c r="BH49" i="49"/>
  <c r="BR48" i="49"/>
  <c r="BS48" i="49" s="1"/>
  <c r="BP48" i="49"/>
  <c r="BN48" i="49"/>
  <c r="BL48" i="49"/>
  <c r="BJ48" i="49"/>
  <c r="BI48" i="49"/>
  <c r="BH48" i="49"/>
  <c r="BR47" i="49"/>
  <c r="BS47" i="49" s="1"/>
  <c r="BP47" i="49"/>
  <c r="BN47" i="49"/>
  <c r="BL47" i="49"/>
  <c r="BJ47" i="49"/>
  <c r="BI47" i="49"/>
  <c r="BH47" i="49"/>
  <c r="BR42" i="49"/>
  <c r="BS42" i="49" s="1"/>
  <c r="BP42" i="49"/>
  <c r="BN42" i="49"/>
  <c r="BL42" i="49"/>
  <c r="BJ42" i="49"/>
  <c r="BI42" i="49"/>
  <c r="BH42" i="49"/>
  <c r="BR41" i="49"/>
  <c r="BS41" i="49" s="1"/>
  <c r="BP41" i="49"/>
  <c r="BN41" i="49"/>
  <c r="BL41" i="49"/>
  <c r="BJ41" i="49"/>
  <c r="BI41" i="49"/>
  <c r="BH41" i="49"/>
  <c r="BR40" i="49"/>
  <c r="BS40" i="49" s="1"/>
  <c r="BP40" i="49"/>
  <c r="BN40" i="49"/>
  <c r="BL40" i="49"/>
  <c r="BJ40" i="49"/>
  <c r="BI40" i="49"/>
  <c r="BH40" i="49"/>
  <c r="BR39" i="49"/>
  <c r="BS39" i="49" s="1"/>
  <c r="BP39" i="49"/>
  <c r="BN39" i="49"/>
  <c r="BL39" i="49"/>
  <c r="BJ39" i="49"/>
  <c r="BI39" i="49"/>
  <c r="BH39" i="49"/>
  <c r="BR38" i="49"/>
  <c r="BS38" i="49" s="1"/>
  <c r="BP38" i="49"/>
  <c r="BN38" i="49"/>
  <c r="BL38" i="49"/>
  <c r="BJ38" i="49"/>
  <c r="BI38" i="49"/>
  <c r="BH38" i="49"/>
  <c r="BR37" i="49"/>
  <c r="BS37" i="49" s="1"/>
  <c r="BP37" i="49"/>
  <c r="BN37" i="49"/>
  <c r="BL37" i="49"/>
  <c r="BJ37" i="49"/>
  <c r="BI37" i="49"/>
  <c r="BH37" i="49"/>
  <c r="BR36" i="49"/>
  <c r="BS36" i="49" s="1"/>
  <c r="BP36" i="49"/>
  <c r="BN36" i="49"/>
  <c r="BL36" i="49"/>
  <c r="BJ36" i="49"/>
  <c r="BI36" i="49"/>
  <c r="BH36" i="49"/>
  <c r="BR35" i="49"/>
  <c r="BS35" i="49" s="1"/>
  <c r="BP35" i="49"/>
  <c r="BN35" i="49"/>
  <c r="BL35" i="49"/>
  <c r="BJ35" i="49"/>
  <c r="BI35" i="49"/>
  <c r="BH35" i="49"/>
  <c r="BR30" i="49"/>
  <c r="BS30" i="49" s="1"/>
  <c r="BP30" i="49"/>
  <c r="BN30" i="49"/>
  <c r="BL30" i="49"/>
  <c r="BJ30" i="49"/>
  <c r="BI30" i="49"/>
  <c r="BH30" i="49"/>
  <c r="BR29" i="49"/>
  <c r="BS29" i="49" s="1"/>
  <c r="BP29" i="49"/>
  <c r="BN29" i="49"/>
  <c r="BL29" i="49"/>
  <c r="BJ29" i="49"/>
  <c r="BI29" i="49"/>
  <c r="BH29" i="49"/>
  <c r="BR28" i="49"/>
  <c r="BS28" i="49" s="1"/>
  <c r="BP28" i="49"/>
  <c r="BN28" i="49"/>
  <c r="BL28" i="49"/>
  <c r="BJ28" i="49"/>
  <c r="BI28" i="49"/>
  <c r="BH28" i="49"/>
  <c r="BR27" i="49"/>
  <c r="BS27" i="49" s="1"/>
  <c r="BP27" i="49"/>
  <c r="BN27" i="49"/>
  <c r="BL27" i="49"/>
  <c r="BJ27" i="49"/>
  <c r="BI27" i="49"/>
  <c r="BH27" i="49"/>
  <c r="BR26" i="49"/>
  <c r="BS26" i="49" s="1"/>
  <c r="BP26" i="49"/>
  <c r="BN26" i="49"/>
  <c r="BL26" i="49"/>
  <c r="BJ26" i="49"/>
  <c r="BI26" i="49"/>
  <c r="BH26" i="49"/>
  <c r="BR25" i="49"/>
  <c r="BS25" i="49" s="1"/>
  <c r="BP25" i="49"/>
  <c r="BN25" i="49"/>
  <c r="BL25" i="49"/>
  <c r="BJ25" i="49"/>
  <c r="BI25" i="49"/>
  <c r="BH25" i="49"/>
  <c r="BR24" i="49"/>
  <c r="BS24" i="49" s="1"/>
  <c r="BP24" i="49"/>
  <c r="BN24" i="49"/>
  <c r="BL24" i="49"/>
  <c r="BJ24" i="49"/>
  <c r="BI24" i="49"/>
  <c r="BH24" i="49"/>
  <c r="BR23" i="49"/>
  <c r="BS23" i="49" s="1"/>
  <c r="BP23" i="49"/>
  <c r="BN23" i="49"/>
  <c r="BL23" i="49"/>
  <c r="BJ23" i="49"/>
  <c r="BI23" i="49"/>
  <c r="BH23" i="49"/>
  <c r="AE66" i="49"/>
  <c r="AE65" i="49"/>
  <c r="AE64" i="49"/>
  <c r="AE63" i="49"/>
  <c r="AE62" i="49"/>
  <c r="AE61" i="49"/>
  <c r="AE60" i="49"/>
  <c r="AE59" i="49"/>
  <c r="AE54" i="49"/>
  <c r="AE53" i="49"/>
  <c r="AE52" i="49"/>
  <c r="AE51" i="49"/>
  <c r="AE50" i="49"/>
  <c r="AE49" i="49"/>
  <c r="AE48" i="49"/>
  <c r="AE47" i="49"/>
  <c r="AE42" i="49"/>
  <c r="AE41" i="49"/>
  <c r="AE40" i="49"/>
  <c r="AE39" i="49"/>
  <c r="AE38" i="49"/>
  <c r="AE37" i="49"/>
  <c r="AE36" i="49"/>
  <c r="AE35" i="49"/>
  <c r="AE30" i="49"/>
  <c r="AE29" i="49"/>
  <c r="AE28" i="49"/>
  <c r="AE27" i="49"/>
  <c r="AE26" i="49"/>
  <c r="AE25" i="49"/>
  <c r="AE24" i="49"/>
  <c r="AE23" i="49"/>
  <c r="BL12" i="49"/>
  <c r="BH13" i="49"/>
  <c r="BI13" i="49"/>
  <c r="BK13" i="49" s="1"/>
  <c r="BJ13" i="49"/>
  <c r="BL13" i="49"/>
  <c r="BN13" i="49" s="1"/>
  <c r="BH14" i="49"/>
  <c r="BK14" i="49" s="1"/>
  <c r="BI14" i="49"/>
  <c r="BJ14" i="49"/>
  <c r="BL14" i="49"/>
  <c r="BN14" i="49" s="1"/>
  <c r="BH15" i="49"/>
  <c r="BK15" i="49" s="1"/>
  <c r="BI15" i="49"/>
  <c r="BJ15" i="49"/>
  <c r="BL15" i="49"/>
  <c r="BN15" i="49" s="1"/>
  <c r="BH16" i="49"/>
  <c r="BK16" i="49" s="1"/>
  <c r="BI16" i="49"/>
  <c r="BJ16" i="49"/>
  <c r="BL16" i="49"/>
  <c r="BN16" i="49" s="1"/>
  <c r="BL17" i="49"/>
  <c r="BL18" i="49"/>
  <c r="BM11" i="49"/>
  <c r="BL11" i="49"/>
  <c r="AE12" i="49"/>
  <c r="AE13" i="49"/>
  <c r="BR13" i="49" s="1"/>
  <c r="BS13" i="49" s="1"/>
  <c r="BP13" i="49" s="1"/>
  <c r="AE14" i="49"/>
  <c r="BR14" i="49" s="1"/>
  <c r="BS14" i="49" s="1"/>
  <c r="BP14" i="49" s="1"/>
  <c r="AE15" i="49"/>
  <c r="BR15" i="49" s="1"/>
  <c r="BS15" i="49" s="1"/>
  <c r="BP15" i="49" s="1"/>
  <c r="AE16" i="49"/>
  <c r="BR16" i="49" s="1"/>
  <c r="BS16" i="49" s="1"/>
  <c r="BP16" i="49" s="1"/>
  <c r="AE17" i="49"/>
  <c r="AE18" i="49"/>
  <c r="AE11" i="49"/>
  <c r="BD65" i="48"/>
  <c r="BE65" i="48" s="1"/>
  <c r="BB65" i="48"/>
  <c r="AZ65" i="48"/>
  <c r="AX65" i="48"/>
  <c r="AV65" i="48"/>
  <c r="AU65" i="48"/>
  <c r="AT65" i="48"/>
  <c r="BD64" i="48"/>
  <c r="BE64" i="48" s="1"/>
  <c r="BB64" i="48"/>
  <c r="AZ64" i="48"/>
  <c r="AX64" i="48"/>
  <c r="AV64" i="48"/>
  <c r="AU64" i="48"/>
  <c r="AT64" i="48"/>
  <c r="BD63" i="48"/>
  <c r="BE63" i="48" s="1"/>
  <c r="BB63" i="48"/>
  <c r="AZ63" i="48"/>
  <c r="AX63" i="48"/>
  <c r="AV63" i="48"/>
  <c r="AU63" i="48"/>
  <c r="AT63" i="48"/>
  <c r="BD62" i="48"/>
  <c r="BE62" i="48" s="1"/>
  <c r="BB62" i="48"/>
  <c r="AZ62" i="48"/>
  <c r="AX62" i="48"/>
  <c r="AV62" i="48"/>
  <c r="AU62" i="48"/>
  <c r="AT62" i="48"/>
  <c r="BD61" i="48"/>
  <c r="BE61" i="48" s="1"/>
  <c r="BB61" i="48"/>
  <c r="AZ61" i="48"/>
  <c r="AX61" i="48"/>
  <c r="AV61" i="48"/>
  <c r="AU61" i="48"/>
  <c r="AT61" i="48"/>
  <c r="BD60" i="48"/>
  <c r="BE60" i="48" s="1"/>
  <c r="BB60" i="48"/>
  <c r="AZ60" i="48"/>
  <c r="AX60" i="48"/>
  <c r="AV60" i="48"/>
  <c r="AU60" i="48"/>
  <c r="AT60" i="48"/>
  <c r="BD59" i="48"/>
  <c r="BE59" i="48" s="1"/>
  <c r="BB59" i="48"/>
  <c r="AZ59" i="48"/>
  <c r="AX59" i="48"/>
  <c r="AV59" i="48"/>
  <c r="AU59" i="48"/>
  <c r="AT59" i="48"/>
  <c r="BD53" i="48"/>
  <c r="BE53" i="48" s="1"/>
  <c r="BB53" i="48"/>
  <c r="AZ53" i="48"/>
  <c r="AX53" i="48"/>
  <c r="AV53" i="48"/>
  <c r="AU53" i="48"/>
  <c r="AT53" i="48"/>
  <c r="BD52" i="48"/>
  <c r="BE52" i="48" s="1"/>
  <c r="BB52" i="48"/>
  <c r="AZ52" i="48"/>
  <c r="AX52" i="48"/>
  <c r="AV52" i="48"/>
  <c r="AU52" i="48"/>
  <c r="AT52" i="48"/>
  <c r="BD51" i="48"/>
  <c r="BE51" i="48" s="1"/>
  <c r="BB51" i="48"/>
  <c r="AZ51" i="48"/>
  <c r="AX51" i="48"/>
  <c r="AV51" i="48"/>
  <c r="AU51" i="48"/>
  <c r="AT51" i="48"/>
  <c r="BD50" i="48"/>
  <c r="BE50" i="48" s="1"/>
  <c r="BB50" i="48"/>
  <c r="AZ50" i="48"/>
  <c r="AX50" i="48"/>
  <c r="AV50" i="48"/>
  <c r="AU50" i="48"/>
  <c r="AT50" i="48"/>
  <c r="BD49" i="48"/>
  <c r="BE49" i="48" s="1"/>
  <c r="BB49" i="48"/>
  <c r="AZ49" i="48"/>
  <c r="AX49" i="48"/>
  <c r="AV49" i="48"/>
  <c r="AU49" i="48"/>
  <c r="AT49" i="48"/>
  <c r="BD48" i="48"/>
  <c r="BE48" i="48" s="1"/>
  <c r="BB48" i="48"/>
  <c r="AZ48" i="48"/>
  <c r="AX48" i="48"/>
  <c r="AV48" i="48"/>
  <c r="AU48" i="48"/>
  <c r="AT48" i="48"/>
  <c r="BD47" i="48"/>
  <c r="BE47" i="48" s="1"/>
  <c r="BB47" i="48"/>
  <c r="AZ47" i="48"/>
  <c r="AX47" i="48"/>
  <c r="AV47" i="48"/>
  <c r="AU47" i="48"/>
  <c r="AT47" i="48"/>
  <c r="BD41" i="48"/>
  <c r="BE41" i="48" s="1"/>
  <c r="BB41" i="48"/>
  <c r="AZ41" i="48"/>
  <c r="AX41" i="48"/>
  <c r="AV41" i="48"/>
  <c r="AU41" i="48"/>
  <c r="AT41" i="48"/>
  <c r="BD40" i="48"/>
  <c r="BE40" i="48" s="1"/>
  <c r="BB40" i="48"/>
  <c r="AZ40" i="48"/>
  <c r="AX40" i="48"/>
  <c r="AV40" i="48"/>
  <c r="AU40" i="48"/>
  <c r="AT40" i="48"/>
  <c r="BD39" i="48"/>
  <c r="BE39" i="48" s="1"/>
  <c r="BB39" i="48"/>
  <c r="AZ39" i="48"/>
  <c r="AX39" i="48"/>
  <c r="AV39" i="48"/>
  <c r="AU39" i="48"/>
  <c r="AT39" i="48"/>
  <c r="BD38" i="48"/>
  <c r="BE38" i="48" s="1"/>
  <c r="BB38" i="48"/>
  <c r="AZ38" i="48"/>
  <c r="AX38" i="48"/>
  <c r="AV38" i="48"/>
  <c r="AU38" i="48"/>
  <c r="AT38" i="48"/>
  <c r="BD37" i="48"/>
  <c r="BE37" i="48" s="1"/>
  <c r="BB37" i="48"/>
  <c r="AZ37" i="48"/>
  <c r="AX37" i="48"/>
  <c r="AV37" i="48"/>
  <c r="AU37" i="48"/>
  <c r="AT37" i="48"/>
  <c r="BD36" i="48"/>
  <c r="BE36" i="48" s="1"/>
  <c r="BB36" i="48"/>
  <c r="AZ36" i="48"/>
  <c r="AX36" i="48"/>
  <c r="AV36" i="48"/>
  <c r="AU36" i="48"/>
  <c r="AT36" i="48"/>
  <c r="BD35" i="48"/>
  <c r="BE35" i="48" s="1"/>
  <c r="BB35" i="48"/>
  <c r="AZ35" i="48"/>
  <c r="AX35" i="48"/>
  <c r="AV35" i="48"/>
  <c r="AU35" i="48"/>
  <c r="AT35" i="48"/>
  <c r="BD29" i="48"/>
  <c r="BE29" i="48" s="1"/>
  <c r="BB29" i="48"/>
  <c r="AZ29" i="48"/>
  <c r="AX29" i="48"/>
  <c r="AV29" i="48"/>
  <c r="AU29" i="48"/>
  <c r="AT29" i="48"/>
  <c r="BD28" i="48"/>
  <c r="BE28" i="48" s="1"/>
  <c r="BB28" i="48"/>
  <c r="AZ28" i="48"/>
  <c r="AX28" i="48"/>
  <c r="AV28" i="48"/>
  <c r="AU28" i="48"/>
  <c r="AT28" i="48"/>
  <c r="BD27" i="48"/>
  <c r="BE27" i="48" s="1"/>
  <c r="BB27" i="48"/>
  <c r="AZ27" i="48"/>
  <c r="AX27" i="48"/>
  <c r="AV27" i="48"/>
  <c r="AU27" i="48"/>
  <c r="AT27" i="48"/>
  <c r="BD26" i="48"/>
  <c r="BE26" i="48" s="1"/>
  <c r="BB26" i="48"/>
  <c r="AZ26" i="48"/>
  <c r="AX26" i="48"/>
  <c r="AV26" i="48"/>
  <c r="AU26" i="48"/>
  <c r="AT26" i="48"/>
  <c r="BD25" i="48"/>
  <c r="BE25" i="48" s="1"/>
  <c r="BB25" i="48"/>
  <c r="AZ25" i="48"/>
  <c r="AX25" i="48"/>
  <c r="AV25" i="48"/>
  <c r="AU25" i="48"/>
  <c r="AT25" i="48"/>
  <c r="BD24" i="48"/>
  <c r="BE24" i="48" s="1"/>
  <c r="BB24" i="48"/>
  <c r="AZ24" i="48"/>
  <c r="AX24" i="48"/>
  <c r="AV24" i="48"/>
  <c r="AU24" i="48"/>
  <c r="AT24" i="48"/>
  <c r="BD23" i="48"/>
  <c r="BE23" i="48" s="1"/>
  <c r="BB23" i="48"/>
  <c r="AZ23" i="48"/>
  <c r="AX23" i="48"/>
  <c r="AV23" i="48"/>
  <c r="AU23" i="48"/>
  <c r="AT23" i="48"/>
  <c r="X65" i="48"/>
  <c r="X64" i="48"/>
  <c r="X63" i="48"/>
  <c r="X62" i="48"/>
  <c r="X61" i="48"/>
  <c r="X60" i="48"/>
  <c r="X59" i="48"/>
  <c r="X53" i="48"/>
  <c r="X52" i="48"/>
  <c r="X51" i="48"/>
  <c r="X50" i="48"/>
  <c r="X49" i="48"/>
  <c r="X48" i="48"/>
  <c r="X47" i="48"/>
  <c r="X41" i="48"/>
  <c r="X40" i="48"/>
  <c r="X39" i="48"/>
  <c r="X38" i="48"/>
  <c r="X37" i="48"/>
  <c r="X36" i="48"/>
  <c r="X35" i="48"/>
  <c r="X29" i="48"/>
  <c r="X28" i="48"/>
  <c r="X27" i="48"/>
  <c r="X26" i="48"/>
  <c r="X25" i="48"/>
  <c r="X24" i="48"/>
  <c r="X23" i="48"/>
  <c r="BD15" i="48"/>
  <c r="BE15" i="48" s="1"/>
  <c r="BD16" i="48"/>
  <c r="BE16" i="48" s="1"/>
  <c r="BD17" i="48"/>
  <c r="BE17" i="48" s="1"/>
  <c r="BB15" i="48"/>
  <c r="BB16" i="48"/>
  <c r="BB17" i="48"/>
  <c r="AZ15" i="48"/>
  <c r="AZ16" i="48"/>
  <c r="AZ17" i="48"/>
  <c r="AX12" i="48"/>
  <c r="AX13" i="48"/>
  <c r="AX14" i="48"/>
  <c r="AT15" i="48"/>
  <c r="AU15" i="48"/>
  <c r="AV15" i="48"/>
  <c r="AX15" i="48"/>
  <c r="AT16" i="48"/>
  <c r="AU16" i="48"/>
  <c r="AV16" i="48"/>
  <c r="AX16" i="48"/>
  <c r="AT17" i="48"/>
  <c r="AU17" i="48"/>
  <c r="AV17" i="48"/>
  <c r="AX17" i="48"/>
  <c r="AY11" i="48"/>
  <c r="AX11" i="48"/>
  <c r="AZ11" i="48" s="1"/>
  <c r="X12" i="48"/>
  <c r="X13" i="48"/>
  <c r="X14" i="48"/>
  <c r="X15" i="48"/>
  <c r="X16" i="48"/>
  <c r="X17" i="48"/>
  <c r="X11" i="48"/>
  <c r="AR76" i="47"/>
  <c r="AS76" i="47" s="1"/>
  <c r="AP76" i="47"/>
  <c r="AN76" i="47"/>
  <c r="AL76" i="47"/>
  <c r="AJ76" i="47"/>
  <c r="AI76" i="47"/>
  <c r="AH76" i="47"/>
  <c r="AR75" i="47"/>
  <c r="AS75" i="47" s="1"/>
  <c r="AP75" i="47"/>
  <c r="AN75" i="47"/>
  <c r="AL75" i="47"/>
  <c r="AJ75" i="47"/>
  <c r="AI75" i="47"/>
  <c r="AH75" i="47"/>
  <c r="AR74" i="47"/>
  <c r="AS74" i="47" s="1"/>
  <c r="AP74" i="47"/>
  <c r="AN74" i="47"/>
  <c r="AL74" i="47"/>
  <c r="AJ74" i="47"/>
  <c r="AI74" i="47"/>
  <c r="AH74" i="47"/>
  <c r="AR73" i="47"/>
  <c r="AS73" i="47" s="1"/>
  <c r="AP73" i="47"/>
  <c r="AN73" i="47"/>
  <c r="AL73" i="47"/>
  <c r="AJ73" i="47"/>
  <c r="AI73" i="47"/>
  <c r="AH73" i="47"/>
  <c r="AR72" i="47"/>
  <c r="AS72" i="47" s="1"/>
  <c r="AP72" i="47"/>
  <c r="AN72" i="47"/>
  <c r="AL72" i="47"/>
  <c r="AJ72" i="47"/>
  <c r="AI72" i="47"/>
  <c r="AH72" i="47"/>
  <c r="AR71" i="47"/>
  <c r="AS71" i="47" s="1"/>
  <c r="AP71" i="47"/>
  <c r="AN71" i="47"/>
  <c r="AL71" i="47"/>
  <c r="AJ71" i="47"/>
  <c r="AI71" i="47"/>
  <c r="AH71" i="47"/>
  <c r="AR64" i="47"/>
  <c r="AS64" i="47" s="1"/>
  <c r="AP64" i="47"/>
  <c r="AN64" i="47"/>
  <c r="AL64" i="47"/>
  <c r="AJ64" i="47"/>
  <c r="AI64" i="47"/>
  <c r="AH64" i="47"/>
  <c r="AR63" i="47"/>
  <c r="AS63" i="47" s="1"/>
  <c r="AP63" i="47"/>
  <c r="AN63" i="47"/>
  <c r="AL63" i="47"/>
  <c r="AJ63" i="47"/>
  <c r="AI63" i="47"/>
  <c r="AH63" i="47"/>
  <c r="AR62" i="47"/>
  <c r="AS62" i="47" s="1"/>
  <c r="AP62" i="47"/>
  <c r="AN62" i="47"/>
  <c r="AL62" i="47"/>
  <c r="AJ62" i="47"/>
  <c r="AI62" i="47"/>
  <c r="AH62" i="47"/>
  <c r="AR61" i="47"/>
  <c r="AS61" i="47" s="1"/>
  <c r="AP61" i="47"/>
  <c r="AN61" i="47"/>
  <c r="AL61" i="47"/>
  <c r="AJ61" i="47"/>
  <c r="AI61" i="47"/>
  <c r="AH61" i="47"/>
  <c r="AR60" i="47"/>
  <c r="AS60" i="47" s="1"/>
  <c r="AP60" i="47"/>
  <c r="AN60" i="47"/>
  <c r="AL60" i="47"/>
  <c r="AJ60" i="47"/>
  <c r="AI60" i="47"/>
  <c r="AH60" i="47"/>
  <c r="AR59" i="47"/>
  <c r="AS59" i="47" s="1"/>
  <c r="AP59" i="47"/>
  <c r="AN59" i="47"/>
  <c r="AL59" i="47"/>
  <c r="AJ59" i="47"/>
  <c r="AI59" i="47"/>
  <c r="AH59" i="47"/>
  <c r="AR52" i="47"/>
  <c r="AS52" i="47" s="1"/>
  <c r="AP52" i="47"/>
  <c r="AN52" i="47"/>
  <c r="AL52" i="47"/>
  <c r="AJ52" i="47"/>
  <c r="AI52" i="47"/>
  <c r="AH52" i="47"/>
  <c r="AR51" i="47"/>
  <c r="AS51" i="47" s="1"/>
  <c r="AP51" i="47"/>
  <c r="AN51" i="47"/>
  <c r="AL51" i="47"/>
  <c r="AJ51" i="47"/>
  <c r="AI51" i="47"/>
  <c r="AH51" i="47"/>
  <c r="AR50" i="47"/>
  <c r="AS50" i="47" s="1"/>
  <c r="AP50" i="47"/>
  <c r="AN50" i="47"/>
  <c r="AL50" i="47"/>
  <c r="AJ50" i="47"/>
  <c r="AI50" i="47"/>
  <c r="AH50" i="47"/>
  <c r="AR49" i="47"/>
  <c r="AS49" i="47" s="1"/>
  <c r="AP49" i="47"/>
  <c r="AN49" i="47"/>
  <c r="AL49" i="47"/>
  <c r="AJ49" i="47"/>
  <c r="AI49" i="47"/>
  <c r="AH49" i="47"/>
  <c r="AR48" i="47"/>
  <c r="AS48" i="47" s="1"/>
  <c r="AP48" i="47"/>
  <c r="AN48" i="47"/>
  <c r="AL48" i="47"/>
  <c r="AJ48" i="47"/>
  <c r="AI48" i="47"/>
  <c r="AH48" i="47"/>
  <c r="AR47" i="47"/>
  <c r="AS47" i="47" s="1"/>
  <c r="AP47" i="47"/>
  <c r="AN47" i="47"/>
  <c r="AL47" i="47"/>
  <c r="AJ47" i="47"/>
  <c r="AI47" i="47"/>
  <c r="AH47" i="47"/>
  <c r="AR40" i="47"/>
  <c r="AS40" i="47" s="1"/>
  <c r="AP40" i="47"/>
  <c r="AN40" i="47"/>
  <c r="AL40" i="47"/>
  <c r="AJ40" i="47"/>
  <c r="AI40" i="47"/>
  <c r="AH40" i="47"/>
  <c r="AR39" i="47"/>
  <c r="AS39" i="47" s="1"/>
  <c r="AP39" i="47"/>
  <c r="AN39" i="47"/>
  <c r="AL39" i="47"/>
  <c r="AJ39" i="47"/>
  <c r="AI39" i="47"/>
  <c r="AH39" i="47"/>
  <c r="AR38" i="47"/>
  <c r="AS38" i="47" s="1"/>
  <c r="AP38" i="47"/>
  <c r="AN38" i="47"/>
  <c r="AL38" i="47"/>
  <c r="AJ38" i="47"/>
  <c r="AI38" i="47"/>
  <c r="AH38" i="47"/>
  <c r="AR37" i="47"/>
  <c r="AS37" i="47" s="1"/>
  <c r="AP37" i="47"/>
  <c r="AN37" i="47"/>
  <c r="AL37" i="47"/>
  <c r="AJ37" i="47"/>
  <c r="AI37" i="47"/>
  <c r="AH37" i="47"/>
  <c r="AR36" i="47"/>
  <c r="AS36" i="47" s="1"/>
  <c r="AP36" i="47"/>
  <c r="AN36" i="47"/>
  <c r="AL36" i="47"/>
  <c r="AJ36" i="47"/>
  <c r="AI36" i="47"/>
  <c r="AH36" i="47"/>
  <c r="AR35" i="47"/>
  <c r="AS35" i="47" s="1"/>
  <c r="AP35" i="47"/>
  <c r="AN35" i="47"/>
  <c r="AL35" i="47"/>
  <c r="AJ35" i="47"/>
  <c r="AI35" i="47"/>
  <c r="AH35" i="47"/>
  <c r="AR28" i="47"/>
  <c r="AS28" i="47" s="1"/>
  <c r="AP28" i="47"/>
  <c r="AN28" i="47"/>
  <c r="AL28" i="47"/>
  <c r="AJ28" i="47"/>
  <c r="AI28" i="47"/>
  <c r="AH28" i="47"/>
  <c r="AR27" i="47"/>
  <c r="AS27" i="47" s="1"/>
  <c r="AP27" i="47"/>
  <c r="AN27" i="47"/>
  <c r="AL27" i="47"/>
  <c r="AJ27" i="47"/>
  <c r="AI27" i="47"/>
  <c r="AH27" i="47"/>
  <c r="AR26" i="47"/>
  <c r="AS26" i="47" s="1"/>
  <c r="AP26" i="47"/>
  <c r="AN26" i="47"/>
  <c r="AL26" i="47"/>
  <c r="AJ26" i="47"/>
  <c r="AI26" i="47"/>
  <c r="AH26" i="47"/>
  <c r="AR25" i="47"/>
  <c r="AS25" i="47" s="1"/>
  <c r="AP25" i="47"/>
  <c r="AN25" i="47"/>
  <c r="AL25" i="47"/>
  <c r="AJ25" i="47"/>
  <c r="AI25" i="47"/>
  <c r="AH25" i="47"/>
  <c r="AR24" i="47"/>
  <c r="AS24" i="47" s="1"/>
  <c r="AP24" i="47"/>
  <c r="AN24" i="47"/>
  <c r="AL24" i="47"/>
  <c r="AJ24" i="47"/>
  <c r="AI24" i="47"/>
  <c r="AH24" i="47"/>
  <c r="AR23" i="47"/>
  <c r="AS23" i="47" s="1"/>
  <c r="AP23" i="47"/>
  <c r="AN23" i="47"/>
  <c r="AL23" i="47"/>
  <c r="AJ23" i="47"/>
  <c r="AI23" i="47"/>
  <c r="AH23" i="47"/>
  <c r="R76" i="47"/>
  <c r="R75" i="47"/>
  <c r="R74" i="47"/>
  <c r="R73" i="47"/>
  <c r="R72" i="47"/>
  <c r="R71" i="47"/>
  <c r="R64" i="47"/>
  <c r="R63" i="47"/>
  <c r="R62" i="47"/>
  <c r="R61" i="47"/>
  <c r="R60" i="47"/>
  <c r="R59" i="47"/>
  <c r="R52" i="47"/>
  <c r="R51" i="47"/>
  <c r="R50" i="47"/>
  <c r="R49" i="47"/>
  <c r="R48" i="47"/>
  <c r="R47" i="47"/>
  <c r="R40" i="47"/>
  <c r="R39" i="47"/>
  <c r="R38" i="47"/>
  <c r="R37" i="47"/>
  <c r="R36" i="47"/>
  <c r="R35" i="47"/>
  <c r="R28" i="47"/>
  <c r="R27" i="47"/>
  <c r="R26" i="47"/>
  <c r="R25" i="47"/>
  <c r="R24" i="47"/>
  <c r="R23" i="47"/>
  <c r="AR15" i="47"/>
  <c r="AS15" i="47" s="1"/>
  <c r="AR16" i="47"/>
  <c r="AS16" i="47" s="1"/>
  <c r="AP15" i="47"/>
  <c r="AP16" i="47"/>
  <c r="AN15" i="47"/>
  <c r="AN16" i="47"/>
  <c r="AL12" i="47"/>
  <c r="AL13" i="47"/>
  <c r="AL14" i="47"/>
  <c r="AH15" i="47"/>
  <c r="AI15" i="47"/>
  <c r="AJ15" i="47"/>
  <c r="AL15" i="47"/>
  <c r="AH16" i="47"/>
  <c r="AI16" i="47"/>
  <c r="AJ16" i="47"/>
  <c r="AL16" i="47"/>
  <c r="R12" i="47"/>
  <c r="R13" i="47"/>
  <c r="R14" i="47"/>
  <c r="R15" i="47"/>
  <c r="R16" i="47"/>
  <c r="AM11" i="47"/>
  <c r="AL11" i="47"/>
  <c r="R11" i="47"/>
  <c r="AH69" i="46"/>
  <c r="AI69" i="46" s="1"/>
  <c r="AF69" i="46"/>
  <c r="AD69" i="46"/>
  <c r="AB69" i="46"/>
  <c r="Z69" i="46"/>
  <c r="Y69" i="46"/>
  <c r="X69" i="46"/>
  <c r="AH68" i="46"/>
  <c r="AI68" i="46" s="1"/>
  <c r="AF68" i="46"/>
  <c r="AD68" i="46"/>
  <c r="AB68" i="46"/>
  <c r="Z68" i="46"/>
  <c r="Y68" i="46"/>
  <c r="X68" i="46"/>
  <c r="AH67" i="46"/>
  <c r="AI67" i="46" s="1"/>
  <c r="AF67" i="46"/>
  <c r="AD67" i="46"/>
  <c r="AB67" i="46"/>
  <c r="Z67" i="46"/>
  <c r="Y67" i="46"/>
  <c r="X67" i="46"/>
  <c r="AH66" i="46"/>
  <c r="AI66" i="46" s="1"/>
  <c r="AF66" i="46"/>
  <c r="AD66" i="46"/>
  <c r="AB66" i="46"/>
  <c r="Z66" i="46"/>
  <c r="Y66" i="46"/>
  <c r="X66" i="46"/>
  <c r="AH65" i="46"/>
  <c r="AI65" i="46" s="1"/>
  <c r="AF65" i="46"/>
  <c r="AD65" i="46"/>
  <c r="AB65" i="46"/>
  <c r="Z65" i="46"/>
  <c r="Y65" i="46"/>
  <c r="X65" i="46"/>
  <c r="AH60" i="46"/>
  <c r="AI60" i="46" s="1"/>
  <c r="AF60" i="46"/>
  <c r="AD60" i="46"/>
  <c r="AB60" i="46"/>
  <c r="Z60" i="46"/>
  <c r="Y60" i="46"/>
  <c r="X60" i="46"/>
  <c r="AH59" i="46"/>
  <c r="AI59" i="46" s="1"/>
  <c r="AF59" i="46"/>
  <c r="AD59" i="46"/>
  <c r="AB59" i="46"/>
  <c r="Z59" i="46"/>
  <c r="Y59" i="46"/>
  <c r="X59" i="46"/>
  <c r="AH58" i="46"/>
  <c r="AI58" i="46" s="1"/>
  <c r="AF58" i="46"/>
  <c r="AD58" i="46"/>
  <c r="AB58" i="46"/>
  <c r="Z58" i="46"/>
  <c r="Y58" i="46"/>
  <c r="X58" i="46"/>
  <c r="AH57" i="46"/>
  <c r="AI57" i="46" s="1"/>
  <c r="AF57" i="46"/>
  <c r="AD57" i="46"/>
  <c r="AB57" i="46"/>
  <c r="Z57" i="46"/>
  <c r="Y57" i="46"/>
  <c r="X57" i="46"/>
  <c r="AH56" i="46"/>
  <c r="AI56" i="46" s="1"/>
  <c r="AF56" i="46"/>
  <c r="AD56" i="46"/>
  <c r="AB56" i="46"/>
  <c r="Z56" i="46"/>
  <c r="Y56" i="46"/>
  <c r="X56" i="46"/>
  <c r="AH51" i="46"/>
  <c r="AI51" i="46" s="1"/>
  <c r="AF51" i="46"/>
  <c r="AD51" i="46"/>
  <c r="AB51" i="46"/>
  <c r="Z51" i="46"/>
  <c r="Y51" i="46"/>
  <c r="X51" i="46"/>
  <c r="AH50" i="46"/>
  <c r="AI50" i="46" s="1"/>
  <c r="AF50" i="46"/>
  <c r="AD50" i="46"/>
  <c r="AB50" i="46"/>
  <c r="Z50" i="46"/>
  <c r="Y50" i="46"/>
  <c r="X50" i="46"/>
  <c r="AH49" i="46"/>
  <c r="AI49" i="46" s="1"/>
  <c r="AF49" i="46"/>
  <c r="AD49" i="46"/>
  <c r="AB49" i="46"/>
  <c r="Z49" i="46"/>
  <c r="Y49" i="46"/>
  <c r="X49" i="46"/>
  <c r="AH48" i="46"/>
  <c r="AI48" i="46" s="1"/>
  <c r="AF48" i="46"/>
  <c r="AD48" i="46"/>
  <c r="AB48" i="46"/>
  <c r="Z48" i="46"/>
  <c r="Y48" i="46"/>
  <c r="X48" i="46"/>
  <c r="AH47" i="46"/>
  <c r="AI47" i="46" s="1"/>
  <c r="AF47" i="46"/>
  <c r="AD47" i="46"/>
  <c r="AB47" i="46"/>
  <c r="Z47" i="46"/>
  <c r="Y47" i="46"/>
  <c r="X47" i="46"/>
  <c r="AH42" i="46"/>
  <c r="AI42" i="46" s="1"/>
  <c r="AF42" i="46"/>
  <c r="AD42" i="46"/>
  <c r="AB42" i="46"/>
  <c r="Z42" i="46"/>
  <c r="Y42" i="46"/>
  <c r="X42" i="46"/>
  <c r="AH41" i="46"/>
  <c r="AI41" i="46" s="1"/>
  <c r="AF41" i="46"/>
  <c r="AD41" i="46"/>
  <c r="AB41" i="46"/>
  <c r="Z41" i="46"/>
  <c r="Y41" i="46"/>
  <c r="X41" i="46"/>
  <c r="AH40" i="46"/>
  <c r="AI40" i="46" s="1"/>
  <c r="AF40" i="46"/>
  <c r="AD40" i="46"/>
  <c r="AB40" i="46"/>
  <c r="Z40" i="46"/>
  <c r="Y40" i="46"/>
  <c r="X40" i="46"/>
  <c r="AH39" i="46"/>
  <c r="AI39" i="46" s="1"/>
  <c r="AF39" i="46"/>
  <c r="AD39" i="46"/>
  <c r="AB39" i="46"/>
  <c r="Z39" i="46"/>
  <c r="Y39" i="46"/>
  <c r="X39" i="46"/>
  <c r="AH38" i="46"/>
  <c r="AI38" i="46" s="1"/>
  <c r="AF38" i="46"/>
  <c r="AD38" i="46"/>
  <c r="AB38" i="46"/>
  <c r="Z38" i="46"/>
  <c r="Y38" i="46"/>
  <c r="X38" i="46"/>
  <c r="AH33" i="46"/>
  <c r="AI33" i="46" s="1"/>
  <c r="AF33" i="46"/>
  <c r="AD33" i="46"/>
  <c r="AB33" i="46"/>
  <c r="Z33" i="46"/>
  <c r="Y33" i="46"/>
  <c r="X33" i="46"/>
  <c r="AH32" i="46"/>
  <c r="AI32" i="46" s="1"/>
  <c r="AF32" i="46"/>
  <c r="AD32" i="46"/>
  <c r="AB32" i="46"/>
  <c r="Z32" i="46"/>
  <c r="Y32" i="46"/>
  <c r="X32" i="46"/>
  <c r="AH31" i="46"/>
  <c r="AI31" i="46" s="1"/>
  <c r="AF31" i="46"/>
  <c r="AD31" i="46"/>
  <c r="AB31" i="46"/>
  <c r="Z31" i="46"/>
  <c r="Y31" i="46"/>
  <c r="X31" i="46"/>
  <c r="AH30" i="46"/>
  <c r="AI30" i="46" s="1"/>
  <c r="AF30" i="46"/>
  <c r="AD30" i="46"/>
  <c r="AB30" i="46"/>
  <c r="Z30" i="46"/>
  <c r="Y30" i="46"/>
  <c r="X30" i="46"/>
  <c r="AH29" i="46"/>
  <c r="AI29" i="46" s="1"/>
  <c r="AF29" i="46"/>
  <c r="AD29" i="46"/>
  <c r="AB29" i="46"/>
  <c r="Z29" i="46"/>
  <c r="Y29" i="46"/>
  <c r="X29" i="46"/>
  <c r="AH24" i="46"/>
  <c r="AI24" i="46" s="1"/>
  <c r="AF24" i="46"/>
  <c r="AD24" i="46"/>
  <c r="AB24" i="46"/>
  <c r="Z24" i="46"/>
  <c r="Y24" i="46"/>
  <c r="X24" i="46"/>
  <c r="AH23" i="46"/>
  <c r="AI23" i="46" s="1"/>
  <c r="AF23" i="46"/>
  <c r="AD23" i="46"/>
  <c r="AB23" i="46"/>
  <c r="Z23" i="46"/>
  <c r="Y23" i="46"/>
  <c r="X23" i="46"/>
  <c r="AH22" i="46"/>
  <c r="AI22" i="46" s="1"/>
  <c r="AF22" i="46"/>
  <c r="AD22" i="46"/>
  <c r="AB22" i="46"/>
  <c r="Z22" i="46"/>
  <c r="Y22" i="46"/>
  <c r="X22" i="46"/>
  <c r="AH21" i="46"/>
  <c r="AI21" i="46" s="1"/>
  <c r="AF21" i="46"/>
  <c r="AD21" i="46"/>
  <c r="AB21" i="46"/>
  <c r="Z21" i="46"/>
  <c r="Y21" i="46"/>
  <c r="X21" i="46"/>
  <c r="AH20" i="46"/>
  <c r="AI20" i="46" s="1"/>
  <c r="AF20" i="46"/>
  <c r="AD20" i="46"/>
  <c r="AB20" i="46"/>
  <c r="Z20" i="46"/>
  <c r="Y20" i="46"/>
  <c r="X20" i="46"/>
  <c r="M69" i="46"/>
  <c r="M68" i="46"/>
  <c r="M67" i="46"/>
  <c r="M66" i="46"/>
  <c r="M65" i="46"/>
  <c r="M60" i="46"/>
  <c r="M59" i="46"/>
  <c r="M58" i="46"/>
  <c r="M57" i="46"/>
  <c r="M56" i="46"/>
  <c r="M51" i="46"/>
  <c r="M50" i="46"/>
  <c r="M49" i="46"/>
  <c r="M48" i="46"/>
  <c r="M47" i="46"/>
  <c r="M42" i="46"/>
  <c r="M41" i="46"/>
  <c r="M40" i="46"/>
  <c r="M39" i="46"/>
  <c r="M38" i="46"/>
  <c r="M33" i="46"/>
  <c r="M32" i="46"/>
  <c r="M31" i="46"/>
  <c r="M30" i="46"/>
  <c r="M29" i="46"/>
  <c r="M24" i="46"/>
  <c r="M23" i="46"/>
  <c r="M22" i="46"/>
  <c r="M21" i="46"/>
  <c r="M20" i="46"/>
  <c r="AH15" i="46"/>
  <c r="AI15" i="46" s="1"/>
  <c r="AF15" i="46"/>
  <c r="AD15" i="46"/>
  <c r="AB12" i="46"/>
  <c r="AB13" i="46"/>
  <c r="AB14" i="46"/>
  <c r="X15" i="46"/>
  <c r="Y15" i="46"/>
  <c r="Z15" i="46"/>
  <c r="AB15" i="46"/>
  <c r="M12" i="46"/>
  <c r="M13" i="46"/>
  <c r="M14" i="46"/>
  <c r="M15" i="46"/>
  <c r="AB11" i="46"/>
  <c r="M11" i="46"/>
  <c r="Z86" i="45"/>
  <c r="AA86" i="45" s="1"/>
  <c r="X86" i="45"/>
  <c r="V86" i="45"/>
  <c r="T86" i="45"/>
  <c r="R86" i="45"/>
  <c r="Q86" i="45"/>
  <c r="P86" i="45"/>
  <c r="Z85" i="45"/>
  <c r="AA85" i="45" s="1"/>
  <c r="X85" i="45"/>
  <c r="V85" i="45"/>
  <c r="T85" i="45"/>
  <c r="R85" i="45"/>
  <c r="Q85" i="45"/>
  <c r="P85" i="45"/>
  <c r="Z84" i="45"/>
  <c r="AA84" i="45" s="1"/>
  <c r="X84" i="45"/>
  <c r="V84" i="45"/>
  <c r="T84" i="45"/>
  <c r="R84" i="45"/>
  <c r="Q84" i="45"/>
  <c r="P84" i="45"/>
  <c r="Z83" i="45"/>
  <c r="AA83" i="45" s="1"/>
  <c r="X83" i="45"/>
  <c r="V83" i="45"/>
  <c r="T83" i="45"/>
  <c r="R83" i="45"/>
  <c r="Q83" i="45"/>
  <c r="P83" i="45"/>
  <c r="Z77" i="45"/>
  <c r="AA77" i="45" s="1"/>
  <c r="X77" i="45"/>
  <c r="V77" i="45"/>
  <c r="T77" i="45"/>
  <c r="R77" i="45"/>
  <c r="Q77" i="45"/>
  <c r="P77" i="45"/>
  <c r="Z76" i="45"/>
  <c r="AA76" i="45" s="1"/>
  <c r="X76" i="45"/>
  <c r="V76" i="45"/>
  <c r="T76" i="45"/>
  <c r="R76" i="45"/>
  <c r="Q76" i="45"/>
  <c r="P76" i="45"/>
  <c r="Z75" i="45"/>
  <c r="AA75" i="45" s="1"/>
  <c r="X75" i="45"/>
  <c r="V75" i="45"/>
  <c r="T75" i="45"/>
  <c r="R75" i="45"/>
  <c r="Q75" i="45"/>
  <c r="P75" i="45"/>
  <c r="Z74" i="45"/>
  <c r="AA74" i="45" s="1"/>
  <c r="X74" i="45"/>
  <c r="V74" i="45"/>
  <c r="T74" i="45"/>
  <c r="R74" i="45"/>
  <c r="Q74" i="45"/>
  <c r="P74" i="45"/>
  <c r="Z68" i="45"/>
  <c r="AA68" i="45" s="1"/>
  <c r="X68" i="45"/>
  <c r="V68" i="45"/>
  <c r="T68" i="45"/>
  <c r="R68" i="45"/>
  <c r="Q68" i="45"/>
  <c r="P68" i="45"/>
  <c r="Z67" i="45"/>
  <c r="AA67" i="45" s="1"/>
  <c r="X67" i="45"/>
  <c r="V67" i="45"/>
  <c r="T67" i="45"/>
  <c r="R67" i="45"/>
  <c r="Q67" i="45"/>
  <c r="P67" i="45"/>
  <c r="Z66" i="45"/>
  <c r="AA66" i="45" s="1"/>
  <c r="X66" i="45"/>
  <c r="V66" i="45"/>
  <c r="T66" i="45"/>
  <c r="R66" i="45"/>
  <c r="Q66" i="45"/>
  <c r="P66" i="45"/>
  <c r="Z65" i="45"/>
  <c r="AA65" i="45" s="1"/>
  <c r="X65" i="45"/>
  <c r="V65" i="45"/>
  <c r="T65" i="45"/>
  <c r="R65" i="45"/>
  <c r="Q65" i="45"/>
  <c r="P65" i="45"/>
  <c r="Z59" i="45"/>
  <c r="AA59" i="45" s="1"/>
  <c r="X59" i="45"/>
  <c r="V59" i="45"/>
  <c r="T59" i="45"/>
  <c r="R59" i="45"/>
  <c r="Q59" i="45"/>
  <c r="P59" i="45"/>
  <c r="Z58" i="45"/>
  <c r="AA58" i="45" s="1"/>
  <c r="X58" i="45"/>
  <c r="V58" i="45"/>
  <c r="T58" i="45"/>
  <c r="R58" i="45"/>
  <c r="Q58" i="45"/>
  <c r="P58" i="45"/>
  <c r="Z57" i="45"/>
  <c r="AA57" i="45" s="1"/>
  <c r="X57" i="45"/>
  <c r="V57" i="45"/>
  <c r="T57" i="45"/>
  <c r="R57" i="45"/>
  <c r="Q57" i="45"/>
  <c r="P57" i="45"/>
  <c r="Z56" i="45"/>
  <c r="AA56" i="45" s="1"/>
  <c r="X56" i="45"/>
  <c r="V56" i="45"/>
  <c r="T56" i="45"/>
  <c r="R56" i="45"/>
  <c r="Q56" i="45"/>
  <c r="P56" i="45"/>
  <c r="Z50" i="45"/>
  <c r="AA50" i="45" s="1"/>
  <c r="X50" i="45"/>
  <c r="V50" i="45"/>
  <c r="T50" i="45"/>
  <c r="R50" i="45"/>
  <c r="Q50" i="45"/>
  <c r="P50" i="45"/>
  <c r="Z49" i="45"/>
  <c r="AA49" i="45" s="1"/>
  <c r="X49" i="45"/>
  <c r="V49" i="45"/>
  <c r="T49" i="45"/>
  <c r="R49" i="45"/>
  <c r="Q49" i="45"/>
  <c r="P49" i="45"/>
  <c r="Z48" i="45"/>
  <c r="AA48" i="45" s="1"/>
  <c r="X48" i="45"/>
  <c r="V48" i="45"/>
  <c r="T48" i="45"/>
  <c r="R48" i="45"/>
  <c r="Q48" i="45"/>
  <c r="P48" i="45"/>
  <c r="Z47" i="45"/>
  <c r="AA47" i="45" s="1"/>
  <c r="X47" i="45"/>
  <c r="V47" i="45"/>
  <c r="T47" i="45"/>
  <c r="R47" i="45"/>
  <c r="Q47" i="45"/>
  <c r="P47" i="45"/>
  <c r="Z41" i="45"/>
  <c r="AA41" i="45" s="1"/>
  <c r="X41" i="45"/>
  <c r="V41" i="45"/>
  <c r="T41" i="45"/>
  <c r="R41" i="45"/>
  <c r="Q41" i="45"/>
  <c r="P41" i="45"/>
  <c r="Z40" i="45"/>
  <c r="AA40" i="45" s="1"/>
  <c r="X40" i="45"/>
  <c r="V40" i="45"/>
  <c r="T40" i="45"/>
  <c r="R40" i="45"/>
  <c r="Q40" i="45"/>
  <c r="P40" i="45"/>
  <c r="Z39" i="45"/>
  <c r="AA39" i="45" s="1"/>
  <c r="X39" i="45"/>
  <c r="V39" i="45"/>
  <c r="T39" i="45"/>
  <c r="R39" i="45"/>
  <c r="Q39" i="45"/>
  <c r="P39" i="45"/>
  <c r="Z38" i="45"/>
  <c r="AA38" i="45" s="1"/>
  <c r="X38" i="45"/>
  <c r="V38" i="45"/>
  <c r="T38" i="45"/>
  <c r="R38" i="45"/>
  <c r="Q38" i="45"/>
  <c r="P38" i="45"/>
  <c r="Z32" i="45"/>
  <c r="AA32" i="45" s="1"/>
  <c r="X32" i="45"/>
  <c r="V32" i="45"/>
  <c r="T32" i="45"/>
  <c r="R32" i="45"/>
  <c r="Q32" i="45"/>
  <c r="P32" i="45"/>
  <c r="Z31" i="45"/>
  <c r="AA31" i="45" s="1"/>
  <c r="X31" i="45"/>
  <c r="V31" i="45"/>
  <c r="T31" i="45"/>
  <c r="R31" i="45"/>
  <c r="Q31" i="45"/>
  <c r="P31" i="45"/>
  <c r="Z30" i="45"/>
  <c r="AA30" i="45" s="1"/>
  <c r="X30" i="45"/>
  <c r="V30" i="45"/>
  <c r="T30" i="45"/>
  <c r="R30" i="45"/>
  <c r="Q30" i="45"/>
  <c r="P30" i="45"/>
  <c r="Z29" i="45"/>
  <c r="AA29" i="45" s="1"/>
  <c r="X29" i="45"/>
  <c r="V29" i="45"/>
  <c r="T29" i="45"/>
  <c r="R29" i="45"/>
  <c r="Q29" i="45"/>
  <c r="P29" i="45"/>
  <c r="T23" i="45"/>
  <c r="V23" i="45" s="1"/>
  <c r="T22" i="45"/>
  <c r="V22" i="45" s="1"/>
  <c r="T21" i="45"/>
  <c r="V21" i="45" s="1"/>
  <c r="T20" i="45"/>
  <c r="I86" i="45"/>
  <c r="I85" i="45"/>
  <c r="I84" i="45"/>
  <c r="I83" i="45"/>
  <c r="I77" i="45"/>
  <c r="I76" i="45"/>
  <c r="I75" i="45"/>
  <c r="I74" i="45"/>
  <c r="I68" i="45"/>
  <c r="I67" i="45"/>
  <c r="I66" i="45"/>
  <c r="I65" i="45"/>
  <c r="I59" i="45"/>
  <c r="I58" i="45"/>
  <c r="I57" i="45"/>
  <c r="I56" i="45"/>
  <c r="I50" i="45"/>
  <c r="I49" i="45"/>
  <c r="I48" i="45"/>
  <c r="I47" i="45"/>
  <c r="I41" i="45"/>
  <c r="I40" i="45"/>
  <c r="I39" i="45"/>
  <c r="I38" i="45"/>
  <c r="I32" i="45"/>
  <c r="I31" i="45"/>
  <c r="I30" i="45"/>
  <c r="I29" i="45"/>
  <c r="I23" i="45"/>
  <c r="I22" i="45"/>
  <c r="I21" i="45"/>
  <c r="I20" i="45"/>
  <c r="T12" i="45"/>
  <c r="T13" i="45"/>
  <c r="T14" i="45"/>
  <c r="I12" i="45"/>
  <c r="I13" i="45"/>
  <c r="I14" i="45"/>
  <c r="U11" i="45"/>
  <c r="T11" i="45"/>
  <c r="P96" i="52" l="1"/>
  <c r="P97" i="52"/>
  <c r="M14" i="52"/>
  <c r="M12" i="52"/>
  <c r="M13" i="52"/>
  <c r="BN12" i="49"/>
  <c r="BN18" i="49"/>
  <c r="BN17" i="49"/>
  <c r="BN11" i="49"/>
  <c r="AZ13" i="48"/>
  <c r="AZ14" i="48"/>
  <c r="AZ12" i="48"/>
  <c r="AN11" i="47"/>
  <c r="AN12" i="47"/>
  <c r="AN13" i="47"/>
  <c r="AN14" i="47"/>
  <c r="AD13" i="46"/>
  <c r="AD14" i="46"/>
  <c r="AD11" i="46"/>
  <c r="AD12" i="46"/>
  <c r="V20" i="45"/>
  <c r="V13" i="45"/>
  <c r="V14" i="45"/>
  <c r="V11" i="45"/>
  <c r="V12" i="45"/>
  <c r="O90" i="29"/>
  <c r="O89" i="29"/>
  <c r="O88" i="29"/>
  <c r="O83" i="29"/>
  <c r="O82" i="29"/>
  <c r="O81" i="29"/>
  <c r="O76" i="29"/>
  <c r="O75" i="29"/>
  <c r="O74" i="29"/>
  <c r="O69" i="29"/>
  <c r="O68" i="29"/>
  <c r="O67" i="29"/>
  <c r="O62" i="29"/>
  <c r="O61" i="29"/>
  <c r="O60" i="29"/>
  <c r="O55" i="29"/>
  <c r="O54" i="29"/>
  <c r="O53" i="29"/>
  <c r="O48" i="29"/>
  <c r="O47" i="29"/>
  <c r="O46" i="29"/>
  <c r="O41" i="29"/>
  <c r="O40" i="29"/>
  <c r="O39" i="29"/>
  <c r="O34" i="29"/>
  <c r="O33" i="29"/>
  <c r="O32" i="29"/>
  <c r="O27" i="29"/>
  <c r="O26" i="29"/>
  <c r="O25" i="29"/>
  <c r="O20" i="29"/>
  <c r="O19" i="29"/>
  <c r="O18" i="29"/>
  <c r="O13" i="29"/>
  <c r="O12" i="29"/>
  <c r="N90" i="29"/>
  <c r="P90" i="29" s="1"/>
  <c r="N89" i="29"/>
  <c r="N88" i="29"/>
  <c r="T83" i="29"/>
  <c r="U83" i="29" s="1"/>
  <c r="R83" i="29"/>
  <c r="P83" i="29"/>
  <c r="N83" i="29"/>
  <c r="M83" i="29"/>
  <c r="L83" i="29"/>
  <c r="K83" i="29"/>
  <c r="J83" i="29"/>
  <c r="T82" i="29"/>
  <c r="U82" i="29" s="1"/>
  <c r="R82" i="29"/>
  <c r="P82" i="29"/>
  <c r="N82" i="29"/>
  <c r="M82" i="29"/>
  <c r="L82" i="29"/>
  <c r="K82" i="29"/>
  <c r="J82" i="29"/>
  <c r="T81" i="29"/>
  <c r="U81" i="29" s="1"/>
  <c r="R81" i="29"/>
  <c r="P81" i="29"/>
  <c r="N81" i="29"/>
  <c r="M81" i="29"/>
  <c r="L81" i="29"/>
  <c r="K81" i="29"/>
  <c r="J81" i="29"/>
  <c r="T76" i="29"/>
  <c r="U76" i="29" s="1"/>
  <c r="R76" i="29"/>
  <c r="P76" i="29"/>
  <c r="N76" i="29"/>
  <c r="M76" i="29"/>
  <c r="L76" i="29"/>
  <c r="K76" i="29"/>
  <c r="J76" i="29"/>
  <c r="T75" i="29"/>
  <c r="U75" i="29" s="1"/>
  <c r="R75" i="29"/>
  <c r="P75" i="29"/>
  <c r="N75" i="29"/>
  <c r="M75" i="29"/>
  <c r="L75" i="29"/>
  <c r="K75" i="29"/>
  <c r="J75" i="29"/>
  <c r="T74" i="29"/>
  <c r="U74" i="29" s="1"/>
  <c r="R74" i="29"/>
  <c r="P74" i="29"/>
  <c r="N74" i="29"/>
  <c r="M74" i="29"/>
  <c r="L74" i="29"/>
  <c r="K74" i="29"/>
  <c r="J74" i="29"/>
  <c r="T69" i="29"/>
  <c r="U69" i="29" s="1"/>
  <c r="R69" i="29"/>
  <c r="P69" i="29"/>
  <c r="N69" i="29"/>
  <c r="M69" i="29"/>
  <c r="L69" i="29"/>
  <c r="K69" i="29"/>
  <c r="J69" i="29"/>
  <c r="T68" i="29"/>
  <c r="U68" i="29" s="1"/>
  <c r="R68" i="29"/>
  <c r="P68" i="29"/>
  <c r="N68" i="29"/>
  <c r="M68" i="29"/>
  <c r="L68" i="29"/>
  <c r="K68" i="29"/>
  <c r="J68" i="29"/>
  <c r="T67" i="29"/>
  <c r="U67" i="29" s="1"/>
  <c r="R67" i="29"/>
  <c r="P67" i="29"/>
  <c r="N67" i="29"/>
  <c r="M67" i="29"/>
  <c r="L67" i="29"/>
  <c r="K67" i="29"/>
  <c r="J67" i="29"/>
  <c r="T62" i="29"/>
  <c r="U62" i="29" s="1"/>
  <c r="R62" i="29"/>
  <c r="P62" i="29"/>
  <c r="N62" i="29"/>
  <c r="M62" i="29"/>
  <c r="L62" i="29"/>
  <c r="K62" i="29"/>
  <c r="J62" i="29"/>
  <c r="T61" i="29"/>
  <c r="U61" i="29" s="1"/>
  <c r="R61" i="29"/>
  <c r="P61" i="29"/>
  <c r="N61" i="29"/>
  <c r="M61" i="29"/>
  <c r="L61" i="29"/>
  <c r="K61" i="29"/>
  <c r="J61" i="29"/>
  <c r="T60" i="29"/>
  <c r="U60" i="29" s="1"/>
  <c r="R60" i="29"/>
  <c r="P60" i="29"/>
  <c r="N60" i="29"/>
  <c r="M60" i="29"/>
  <c r="L60" i="29"/>
  <c r="K60" i="29"/>
  <c r="J60" i="29"/>
  <c r="T55" i="29"/>
  <c r="U55" i="29" s="1"/>
  <c r="R55" i="29"/>
  <c r="P55" i="29"/>
  <c r="N55" i="29"/>
  <c r="M55" i="29"/>
  <c r="L55" i="29"/>
  <c r="K55" i="29"/>
  <c r="J55" i="29"/>
  <c r="T54" i="29"/>
  <c r="U54" i="29" s="1"/>
  <c r="R54" i="29"/>
  <c r="P54" i="29"/>
  <c r="N54" i="29"/>
  <c r="M54" i="29"/>
  <c r="L54" i="29"/>
  <c r="K54" i="29"/>
  <c r="J54" i="29"/>
  <c r="T53" i="29"/>
  <c r="U53" i="29" s="1"/>
  <c r="R53" i="29"/>
  <c r="P53" i="29"/>
  <c r="N53" i="29"/>
  <c r="M53" i="29"/>
  <c r="L53" i="29"/>
  <c r="K53" i="29"/>
  <c r="J53" i="29"/>
  <c r="T48" i="29"/>
  <c r="U48" i="29" s="1"/>
  <c r="R48" i="29"/>
  <c r="P48" i="29"/>
  <c r="N48" i="29"/>
  <c r="M48" i="29"/>
  <c r="L48" i="29"/>
  <c r="K48" i="29"/>
  <c r="J48" i="29"/>
  <c r="T47" i="29"/>
  <c r="U47" i="29" s="1"/>
  <c r="R47" i="29"/>
  <c r="P47" i="29"/>
  <c r="N47" i="29"/>
  <c r="M47" i="29"/>
  <c r="L47" i="29"/>
  <c r="K47" i="29"/>
  <c r="J47" i="29"/>
  <c r="T46" i="29"/>
  <c r="U46" i="29" s="1"/>
  <c r="R46" i="29"/>
  <c r="P46" i="29"/>
  <c r="N46" i="29"/>
  <c r="M46" i="29"/>
  <c r="L46" i="29"/>
  <c r="K46" i="29"/>
  <c r="J46" i="29"/>
  <c r="T41" i="29"/>
  <c r="U41" i="29" s="1"/>
  <c r="R41" i="29"/>
  <c r="P41" i="29"/>
  <c r="N41" i="29"/>
  <c r="M41" i="29"/>
  <c r="L41" i="29"/>
  <c r="K41" i="29"/>
  <c r="J41" i="29"/>
  <c r="T40" i="29"/>
  <c r="U40" i="29" s="1"/>
  <c r="R40" i="29"/>
  <c r="P40" i="29"/>
  <c r="N40" i="29"/>
  <c r="M40" i="29"/>
  <c r="L40" i="29"/>
  <c r="K40" i="29"/>
  <c r="J40" i="29"/>
  <c r="T39" i="29"/>
  <c r="U39" i="29" s="1"/>
  <c r="R39" i="29"/>
  <c r="P39" i="29"/>
  <c r="N39" i="29"/>
  <c r="M39" i="29"/>
  <c r="L39" i="29"/>
  <c r="K39" i="29"/>
  <c r="J39" i="29"/>
  <c r="T34" i="29"/>
  <c r="U34" i="29" s="1"/>
  <c r="R34" i="29"/>
  <c r="P34" i="29"/>
  <c r="N34" i="29"/>
  <c r="M34" i="29"/>
  <c r="L34" i="29"/>
  <c r="K34" i="29"/>
  <c r="J34" i="29"/>
  <c r="T33" i="29"/>
  <c r="U33" i="29" s="1"/>
  <c r="R33" i="29"/>
  <c r="P33" i="29"/>
  <c r="N33" i="29"/>
  <c r="M33" i="29"/>
  <c r="L33" i="29"/>
  <c r="K33" i="29"/>
  <c r="J33" i="29"/>
  <c r="T32" i="29"/>
  <c r="U32" i="29" s="1"/>
  <c r="R32" i="29"/>
  <c r="P32" i="29"/>
  <c r="N32" i="29"/>
  <c r="M32" i="29"/>
  <c r="L32" i="29"/>
  <c r="K32" i="29"/>
  <c r="J32" i="29"/>
  <c r="T27" i="29"/>
  <c r="U27" i="29" s="1"/>
  <c r="R27" i="29"/>
  <c r="P27" i="29"/>
  <c r="N27" i="29"/>
  <c r="M27" i="29"/>
  <c r="L27" i="29"/>
  <c r="K27" i="29"/>
  <c r="J27" i="29"/>
  <c r="T26" i="29"/>
  <c r="U26" i="29" s="1"/>
  <c r="R26" i="29"/>
  <c r="P26" i="29"/>
  <c r="N26" i="29"/>
  <c r="M26" i="29"/>
  <c r="L26" i="29"/>
  <c r="K26" i="29"/>
  <c r="J26" i="29"/>
  <c r="T25" i="29"/>
  <c r="U25" i="29" s="1"/>
  <c r="R25" i="29"/>
  <c r="P25" i="29"/>
  <c r="N25" i="29"/>
  <c r="M25" i="29"/>
  <c r="L25" i="29"/>
  <c r="K25" i="29"/>
  <c r="J25" i="29"/>
  <c r="N20" i="29"/>
  <c r="P20" i="29" s="1"/>
  <c r="N19" i="29"/>
  <c r="N18" i="29"/>
  <c r="F90" i="29"/>
  <c r="F89" i="29"/>
  <c r="F88" i="29"/>
  <c r="F83" i="29"/>
  <c r="F82" i="29"/>
  <c r="F81" i="29"/>
  <c r="F76" i="29"/>
  <c r="F75" i="29"/>
  <c r="F74" i="29"/>
  <c r="F69" i="29"/>
  <c r="F68" i="29"/>
  <c r="F67" i="29"/>
  <c r="F62" i="29"/>
  <c r="F61" i="29"/>
  <c r="F60" i="29"/>
  <c r="F55" i="29"/>
  <c r="F54" i="29"/>
  <c r="F53" i="29"/>
  <c r="F48" i="29"/>
  <c r="F47" i="29"/>
  <c r="F46" i="29"/>
  <c r="F41" i="29"/>
  <c r="F40" i="29"/>
  <c r="F39" i="29"/>
  <c r="F34" i="29"/>
  <c r="F33" i="29"/>
  <c r="F32" i="29"/>
  <c r="F27" i="29"/>
  <c r="F26" i="29"/>
  <c r="F25" i="29"/>
  <c r="F20" i="29"/>
  <c r="F19" i="29"/>
  <c r="F18" i="29"/>
  <c r="I13" i="29"/>
  <c r="I12" i="29"/>
  <c r="H13" i="29"/>
  <c r="H11" i="29"/>
  <c r="G12" i="29"/>
  <c r="G11" i="29"/>
  <c r="G18" i="29"/>
  <c r="H18" i="29"/>
  <c r="G19" i="29"/>
  <c r="I19" i="29"/>
  <c r="H20" i="29"/>
  <c r="I20" i="29"/>
  <c r="G25" i="29"/>
  <c r="H25" i="29"/>
  <c r="G26" i="29"/>
  <c r="I26" i="29"/>
  <c r="H27" i="29"/>
  <c r="I27" i="29"/>
  <c r="G32" i="29"/>
  <c r="H32" i="29"/>
  <c r="G33" i="29"/>
  <c r="I33" i="29"/>
  <c r="H34" i="29"/>
  <c r="I34" i="29"/>
  <c r="G39" i="29"/>
  <c r="H39" i="29"/>
  <c r="G40" i="29"/>
  <c r="I40" i="29"/>
  <c r="H41" i="29"/>
  <c r="I41" i="29"/>
  <c r="G46" i="29"/>
  <c r="H46" i="29"/>
  <c r="G47" i="29"/>
  <c r="I47" i="29"/>
  <c r="H48" i="29"/>
  <c r="I48" i="29"/>
  <c r="G53" i="29"/>
  <c r="H53" i="29"/>
  <c r="G54" i="29"/>
  <c r="I54" i="29"/>
  <c r="H55" i="29"/>
  <c r="I55" i="29"/>
  <c r="F12" i="29"/>
  <c r="N12" i="29"/>
  <c r="F13" i="29"/>
  <c r="N13" i="29"/>
  <c r="O11" i="29"/>
  <c r="N11" i="29"/>
  <c r="F11" i="29"/>
  <c r="K20" i="29" l="1"/>
  <c r="K11" i="29"/>
  <c r="L11" i="29"/>
  <c r="L13" i="29"/>
  <c r="K13" i="29"/>
  <c r="L12" i="29"/>
  <c r="J11" i="29"/>
  <c r="L19" i="29"/>
  <c r="K19" i="29"/>
  <c r="P18" i="29"/>
  <c r="L20" i="29"/>
  <c r="J20" i="29"/>
  <c r="L18" i="29"/>
  <c r="J18" i="29"/>
  <c r="P19" i="29"/>
  <c r="K18" i="29"/>
  <c r="J19" i="29"/>
  <c r="P13" i="29"/>
  <c r="J12" i="29"/>
  <c r="K12" i="29"/>
  <c r="P12" i="29"/>
  <c r="P89" i="29"/>
  <c r="J13" i="29"/>
  <c r="P11" i="29"/>
  <c r="P88" i="29"/>
  <c r="M11" i="29" l="1"/>
  <c r="T11" i="29" s="1"/>
  <c r="M12" i="29"/>
  <c r="T12" i="29" s="1"/>
  <c r="M20" i="29"/>
  <c r="T20" i="29" s="1"/>
  <c r="M13" i="29"/>
  <c r="T13" i="29" s="1"/>
  <c r="M19" i="29"/>
  <c r="T19" i="29" s="1"/>
  <c r="M18" i="29"/>
  <c r="T18" i="29" s="1"/>
  <c r="AG392" i="52"/>
  <c r="AG380" i="52"/>
  <c r="AG368" i="52"/>
  <c r="AG356" i="52"/>
  <c r="AG344" i="52"/>
  <c r="Z333" i="52"/>
  <c r="Z322" i="52"/>
  <c r="Z311" i="52"/>
  <c r="Z300" i="52"/>
  <c r="Z289" i="52"/>
  <c r="T279" i="52"/>
  <c r="T269" i="52"/>
  <c r="T259" i="52"/>
  <c r="T249" i="52"/>
  <c r="T239" i="52"/>
  <c r="T229" i="52"/>
  <c r="O220" i="52"/>
  <c r="O211" i="52"/>
  <c r="O202" i="52"/>
  <c r="O193" i="52"/>
  <c r="O184" i="52"/>
  <c r="O175" i="52"/>
  <c r="O166" i="52"/>
  <c r="K158" i="52"/>
  <c r="K150" i="52"/>
  <c r="K142" i="52"/>
  <c r="K134" i="52"/>
  <c r="K126" i="52"/>
  <c r="K118" i="52"/>
  <c r="K110" i="52"/>
  <c r="K102" i="52"/>
  <c r="K94" i="52"/>
  <c r="H87" i="52"/>
  <c r="H80" i="52"/>
  <c r="H73" i="52"/>
  <c r="H66" i="52"/>
  <c r="H59" i="52"/>
  <c r="H52" i="52"/>
  <c r="H45" i="52"/>
  <c r="H38" i="52"/>
  <c r="H31" i="52"/>
  <c r="H24" i="52"/>
  <c r="H17" i="52"/>
  <c r="H10" i="52"/>
  <c r="BI57" i="49"/>
  <c r="BI45" i="49"/>
  <c r="BI33" i="49"/>
  <c r="BI21" i="49"/>
  <c r="BI9" i="49"/>
  <c r="AU57" i="48"/>
  <c r="AU45" i="48"/>
  <c r="AU33" i="48"/>
  <c r="AU21" i="48"/>
  <c r="AU9" i="48"/>
  <c r="AI69" i="47"/>
  <c r="AI57" i="47"/>
  <c r="AI45" i="47"/>
  <c r="AI33" i="47"/>
  <c r="AI21" i="47"/>
  <c r="AI9" i="47"/>
  <c r="Y63" i="46"/>
  <c r="Y54" i="46"/>
  <c r="Y45" i="46"/>
  <c r="Y36" i="46"/>
  <c r="Y27" i="46"/>
  <c r="Y18" i="46"/>
  <c r="Y9" i="46"/>
  <c r="Q81" i="45"/>
  <c r="Q72" i="45"/>
  <c r="Q63" i="45"/>
  <c r="Q54" i="45"/>
  <c r="Q45" i="45"/>
  <c r="Q36" i="45"/>
  <c r="Q27" i="45"/>
  <c r="Q18" i="45"/>
  <c r="Q9" i="45"/>
  <c r="K9" i="29"/>
  <c r="K86" i="29"/>
  <c r="K79" i="29"/>
  <c r="K72" i="29"/>
  <c r="K65" i="29"/>
  <c r="K58" i="29"/>
  <c r="K51" i="29"/>
  <c r="K44" i="29"/>
  <c r="K37" i="29"/>
  <c r="K30" i="29"/>
  <c r="K23" i="29"/>
  <c r="K16" i="29"/>
  <c r="U18" i="29" l="1"/>
  <c r="U13" i="29"/>
  <c r="U11" i="29"/>
  <c r="U19" i="29"/>
  <c r="U12" i="29"/>
  <c r="U20" i="29"/>
  <c r="AR91" i="52"/>
  <c r="AQ91" i="52"/>
  <c r="AR90" i="52"/>
  <c r="AP90" i="52"/>
  <c r="AQ89" i="52"/>
  <c r="AP89" i="52"/>
  <c r="AR84" i="52"/>
  <c r="AQ84" i="52"/>
  <c r="AR83" i="52"/>
  <c r="AP83" i="52"/>
  <c r="AQ82" i="52"/>
  <c r="AP82" i="52"/>
  <c r="AR77" i="52"/>
  <c r="AQ77" i="52"/>
  <c r="AR76" i="52"/>
  <c r="AP76" i="52"/>
  <c r="AQ75" i="52"/>
  <c r="AP75" i="52"/>
  <c r="AR70" i="52"/>
  <c r="AQ70" i="52"/>
  <c r="AR69" i="52"/>
  <c r="AP69" i="52"/>
  <c r="AQ68" i="52"/>
  <c r="AP68" i="52"/>
  <c r="AR63" i="52"/>
  <c r="AQ63" i="52"/>
  <c r="AR62" i="52"/>
  <c r="AP62" i="52"/>
  <c r="AQ61" i="52"/>
  <c r="AP61" i="52"/>
  <c r="AR56" i="52"/>
  <c r="AQ56" i="52"/>
  <c r="AR55" i="52"/>
  <c r="AP55" i="52"/>
  <c r="AQ54" i="52"/>
  <c r="AP54" i="52"/>
  <c r="AR49" i="52"/>
  <c r="AQ49" i="52"/>
  <c r="AR48" i="52"/>
  <c r="AP48" i="52"/>
  <c r="AQ47" i="52"/>
  <c r="AP47" i="52"/>
  <c r="AR42" i="52"/>
  <c r="AQ42" i="52"/>
  <c r="AR41" i="52"/>
  <c r="AP41" i="52"/>
  <c r="AQ40" i="52"/>
  <c r="AP40" i="52"/>
  <c r="AR35" i="52"/>
  <c r="AQ35" i="52"/>
  <c r="AR34" i="52"/>
  <c r="AP34" i="52"/>
  <c r="AQ33" i="52"/>
  <c r="AP33" i="52"/>
  <c r="AR28" i="52"/>
  <c r="AQ28" i="52"/>
  <c r="AR27" i="52"/>
  <c r="AP27" i="52"/>
  <c r="AQ26" i="52"/>
  <c r="AP26" i="52"/>
  <c r="AR21" i="52"/>
  <c r="AQ21" i="52"/>
  <c r="AR20" i="52"/>
  <c r="AP20" i="52"/>
  <c r="AQ19" i="52"/>
  <c r="AP19" i="52"/>
  <c r="AR14" i="52"/>
  <c r="AQ14" i="52"/>
  <c r="AR13" i="52"/>
  <c r="AP13" i="52"/>
  <c r="AQ12" i="52"/>
  <c r="AP12" i="52"/>
  <c r="B151" i="53"/>
  <c r="B149" i="53"/>
  <c r="D150" i="53" s="1"/>
  <c r="B147" i="53"/>
  <c r="B145" i="53"/>
  <c r="D146" i="53" s="1"/>
  <c r="B143" i="53"/>
  <c r="B139" i="53"/>
  <c r="B135" i="53"/>
  <c r="B131" i="53"/>
  <c r="B129" i="53"/>
  <c r="D130" i="53" s="1"/>
  <c r="B127" i="53"/>
  <c r="B121" i="53"/>
  <c r="BQ401" i="52"/>
  <c r="BM401" i="52"/>
  <c r="BG401" i="52"/>
  <c r="BE401" i="52"/>
  <c r="AZ401" i="52"/>
  <c r="AT401" i="52"/>
  <c r="AQ401" i="52"/>
  <c r="BQ400" i="52"/>
  <c r="BL400" i="52"/>
  <c r="BI400" i="52"/>
  <c r="BD400" i="52"/>
  <c r="BA400" i="52"/>
  <c r="AU400" i="52"/>
  <c r="AP400" i="52"/>
  <c r="BP399" i="52"/>
  <c r="BM399" i="52"/>
  <c r="BI399" i="52"/>
  <c r="BC399" i="52"/>
  <c r="AX399" i="52"/>
  <c r="AV399" i="52"/>
  <c r="AR399" i="52"/>
  <c r="BP398" i="52"/>
  <c r="BL398" i="52"/>
  <c r="BG398" i="52"/>
  <c r="BB398" i="52"/>
  <c r="AY398" i="52"/>
  <c r="AW398" i="52"/>
  <c r="AS398" i="52"/>
  <c r="BO397" i="52"/>
  <c r="BK397" i="52"/>
  <c r="BH397" i="52"/>
  <c r="BE397" i="52"/>
  <c r="BA397" i="52"/>
  <c r="AW397" i="52"/>
  <c r="AR397" i="52"/>
  <c r="BO396" i="52"/>
  <c r="BJ396" i="52"/>
  <c r="BF396" i="52"/>
  <c r="BD396" i="52"/>
  <c r="AZ396" i="52"/>
  <c r="AV396" i="52"/>
  <c r="AS396" i="52"/>
  <c r="BN395" i="52"/>
  <c r="BK395" i="52"/>
  <c r="BF395" i="52"/>
  <c r="BC395" i="52"/>
  <c r="AY395" i="52"/>
  <c r="AU395" i="52"/>
  <c r="AQ395" i="52"/>
  <c r="BN394" i="52"/>
  <c r="BJ394" i="52"/>
  <c r="BH394" i="52"/>
  <c r="BB394" i="52"/>
  <c r="AX394" i="52"/>
  <c r="AT394" i="52"/>
  <c r="AP394" i="52"/>
  <c r="BQ389" i="52"/>
  <c r="BM389" i="52"/>
  <c r="BG389" i="52"/>
  <c r="BE389" i="52"/>
  <c r="AZ389" i="52"/>
  <c r="AT389" i="52"/>
  <c r="AQ389" i="52"/>
  <c r="BQ388" i="52"/>
  <c r="BL388" i="52"/>
  <c r="BI388" i="52"/>
  <c r="BD388" i="52"/>
  <c r="BA388" i="52"/>
  <c r="AU388" i="52"/>
  <c r="AP388" i="52"/>
  <c r="BP387" i="52"/>
  <c r="BM387" i="52"/>
  <c r="BI387" i="52"/>
  <c r="BC387" i="52"/>
  <c r="AX387" i="52"/>
  <c r="AV387" i="52"/>
  <c r="AR387" i="52"/>
  <c r="BP386" i="52"/>
  <c r="BL386" i="52"/>
  <c r="BG386" i="52"/>
  <c r="BB386" i="52"/>
  <c r="AY386" i="52"/>
  <c r="AW386" i="52"/>
  <c r="AS386" i="52"/>
  <c r="BO385" i="52"/>
  <c r="BK385" i="52"/>
  <c r="BH385" i="52"/>
  <c r="BE385" i="52"/>
  <c r="BA385" i="52"/>
  <c r="AW385" i="52"/>
  <c r="AR385" i="52"/>
  <c r="BO384" i="52"/>
  <c r="BJ384" i="52"/>
  <c r="BF384" i="52"/>
  <c r="BD384" i="52"/>
  <c r="AZ384" i="52"/>
  <c r="AV384" i="52"/>
  <c r="AS384" i="52"/>
  <c r="BN383" i="52"/>
  <c r="BK383" i="52"/>
  <c r="BF383" i="52"/>
  <c r="BC383" i="52"/>
  <c r="AY383" i="52"/>
  <c r="AU383" i="52"/>
  <c r="AQ383" i="52"/>
  <c r="BN382" i="52"/>
  <c r="BJ382" i="52"/>
  <c r="BH382" i="52"/>
  <c r="BB382" i="52"/>
  <c r="AX382" i="52"/>
  <c r="AT382" i="52"/>
  <c r="AP382" i="52"/>
  <c r="BQ377" i="52"/>
  <c r="BM377" i="52"/>
  <c r="BG377" i="52"/>
  <c r="BE377" i="52"/>
  <c r="AZ377" i="52"/>
  <c r="AT377" i="52"/>
  <c r="AQ377" i="52"/>
  <c r="BQ376" i="52"/>
  <c r="BL376" i="52"/>
  <c r="BI376" i="52"/>
  <c r="BD376" i="52"/>
  <c r="BA376" i="52"/>
  <c r="AU376" i="52"/>
  <c r="AP376" i="52"/>
  <c r="BP375" i="52"/>
  <c r="BM375" i="52"/>
  <c r="BI375" i="52"/>
  <c r="BC375" i="52"/>
  <c r="AX375" i="52"/>
  <c r="AV375" i="52"/>
  <c r="AR375" i="52"/>
  <c r="BP374" i="52"/>
  <c r="BL374" i="52"/>
  <c r="BG374" i="52"/>
  <c r="BB374" i="52"/>
  <c r="AY374" i="52"/>
  <c r="AW374" i="52"/>
  <c r="AS374" i="52"/>
  <c r="BO373" i="52"/>
  <c r="BK373" i="52"/>
  <c r="BH373" i="52"/>
  <c r="BE373" i="52"/>
  <c r="BA373" i="52"/>
  <c r="AW373" i="52"/>
  <c r="AR373" i="52"/>
  <c r="BO372" i="52"/>
  <c r="BJ372" i="52"/>
  <c r="BF372" i="52"/>
  <c r="BD372" i="52"/>
  <c r="AZ372" i="52"/>
  <c r="AV372" i="52"/>
  <c r="AS372" i="52"/>
  <c r="BN371" i="52"/>
  <c r="BK371" i="52"/>
  <c r="BF371" i="52"/>
  <c r="BC371" i="52"/>
  <c r="AY371" i="52"/>
  <c r="AU371" i="52"/>
  <c r="AQ371" i="52"/>
  <c r="BN370" i="52"/>
  <c r="BJ370" i="52"/>
  <c r="BH370" i="52"/>
  <c r="BB370" i="52"/>
  <c r="AX370" i="52"/>
  <c r="AT370" i="52"/>
  <c r="AP370" i="52"/>
  <c r="BQ365" i="52"/>
  <c r="BM365" i="52"/>
  <c r="BG365" i="52"/>
  <c r="BE365" i="52"/>
  <c r="AZ365" i="52"/>
  <c r="AT365" i="52"/>
  <c r="AQ365" i="52"/>
  <c r="BQ364" i="52"/>
  <c r="BL364" i="52"/>
  <c r="BI364" i="52"/>
  <c r="BD364" i="52"/>
  <c r="BA364" i="52"/>
  <c r="AU364" i="52"/>
  <c r="AP364" i="52"/>
  <c r="BP363" i="52"/>
  <c r="BM363" i="52"/>
  <c r="BI363" i="52"/>
  <c r="BC363" i="52"/>
  <c r="AX363" i="52"/>
  <c r="AV363" i="52"/>
  <c r="AR363" i="52"/>
  <c r="BP362" i="52"/>
  <c r="BL362" i="52"/>
  <c r="BG362" i="52"/>
  <c r="BB362" i="52"/>
  <c r="AY362" i="52"/>
  <c r="AW362" i="52"/>
  <c r="AS362" i="52"/>
  <c r="BO361" i="52"/>
  <c r="BK361" i="52"/>
  <c r="BH361" i="52"/>
  <c r="BE361" i="52"/>
  <c r="BA361" i="52"/>
  <c r="AW361" i="52"/>
  <c r="AR361" i="52"/>
  <c r="BO360" i="52"/>
  <c r="BJ360" i="52"/>
  <c r="BF360" i="52"/>
  <c r="BD360" i="52"/>
  <c r="AZ360" i="52"/>
  <c r="AV360" i="52"/>
  <c r="AS360" i="52"/>
  <c r="BN359" i="52"/>
  <c r="BK359" i="52"/>
  <c r="BF359" i="52"/>
  <c r="BC359" i="52"/>
  <c r="AY359" i="52"/>
  <c r="AU359" i="52"/>
  <c r="AQ359" i="52"/>
  <c r="BN358" i="52"/>
  <c r="BJ358" i="52"/>
  <c r="BH358" i="52"/>
  <c r="BB358" i="52"/>
  <c r="AX358" i="52"/>
  <c r="AT358" i="52"/>
  <c r="AP358" i="52"/>
  <c r="BJ341" i="52"/>
  <c r="BD341" i="52"/>
  <c r="BB341" i="52"/>
  <c r="AY341" i="52"/>
  <c r="AV341" i="52"/>
  <c r="AS341" i="52"/>
  <c r="BI340" i="52"/>
  <c r="BF340" i="52"/>
  <c r="BC340" i="52"/>
  <c r="AZ340" i="52"/>
  <c r="AV340" i="52"/>
  <c r="AR340" i="52"/>
  <c r="BH339" i="52"/>
  <c r="BE339" i="52"/>
  <c r="BA339" i="52"/>
  <c r="AY339" i="52"/>
  <c r="AU339" i="52"/>
  <c r="AR339" i="52"/>
  <c r="BI338" i="52"/>
  <c r="BG338" i="52"/>
  <c r="BB338" i="52"/>
  <c r="AX338" i="52"/>
  <c r="AU338" i="52"/>
  <c r="AQ338" i="52"/>
  <c r="BF337" i="52"/>
  <c r="BD337" i="52"/>
  <c r="BA337" i="52"/>
  <c r="AW337" i="52"/>
  <c r="AT337" i="52"/>
  <c r="AQ337" i="52"/>
  <c r="BJ336" i="52"/>
  <c r="BH336" i="52"/>
  <c r="BC336" i="52"/>
  <c r="AX336" i="52"/>
  <c r="AT336" i="52"/>
  <c r="AP336" i="52"/>
  <c r="BG335" i="52"/>
  <c r="BE335" i="52"/>
  <c r="AZ335" i="52"/>
  <c r="AW335" i="52"/>
  <c r="AS335" i="52"/>
  <c r="AP335" i="52"/>
  <c r="BJ330" i="52"/>
  <c r="BD330" i="52"/>
  <c r="BB330" i="52"/>
  <c r="AY330" i="52"/>
  <c r="AV330" i="52"/>
  <c r="AS330" i="52"/>
  <c r="BI329" i="52"/>
  <c r="BF329" i="52"/>
  <c r="BC329" i="52"/>
  <c r="AZ329" i="52"/>
  <c r="AV329" i="52"/>
  <c r="AR329" i="52"/>
  <c r="BH328" i="52"/>
  <c r="BE328" i="52"/>
  <c r="BA328" i="52"/>
  <c r="AY328" i="52"/>
  <c r="AU328" i="52"/>
  <c r="AR328" i="52"/>
  <c r="BI327" i="52"/>
  <c r="BG327" i="52"/>
  <c r="BB327" i="52"/>
  <c r="AX327" i="52"/>
  <c r="AU327" i="52"/>
  <c r="AQ327" i="52"/>
  <c r="BF326" i="52"/>
  <c r="BD326" i="52"/>
  <c r="BA326" i="52"/>
  <c r="AW326" i="52"/>
  <c r="AT326" i="52"/>
  <c r="AQ326" i="52"/>
  <c r="BJ325" i="52"/>
  <c r="BH325" i="52"/>
  <c r="BC325" i="52"/>
  <c r="AX325" i="52"/>
  <c r="AT325" i="52"/>
  <c r="AP325" i="52"/>
  <c r="BG324" i="52"/>
  <c r="BE324" i="52"/>
  <c r="AZ324" i="52"/>
  <c r="AW324" i="52"/>
  <c r="AS324" i="52"/>
  <c r="AP324" i="52"/>
  <c r="BJ319" i="52"/>
  <c r="BD319" i="52"/>
  <c r="BB319" i="52"/>
  <c r="AY319" i="52"/>
  <c r="AV319" i="52"/>
  <c r="AS319" i="52"/>
  <c r="BI318" i="52"/>
  <c r="BF318" i="52"/>
  <c r="BC318" i="52"/>
  <c r="AZ318" i="52"/>
  <c r="AV318" i="52"/>
  <c r="AR318" i="52"/>
  <c r="BH317" i="52"/>
  <c r="BE317" i="52"/>
  <c r="BA317" i="52"/>
  <c r="AY317" i="52"/>
  <c r="AU317" i="52"/>
  <c r="AR317" i="52"/>
  <c r="BI316" i="52"/>
  <c r="BG316" i="52"/>
  <c r="BB316" i="52"/>
  <c r="AX316" i="52"/>
  <c r="AU316" i="52"/>
  <c r="AQ316" i="52"/>
  <c r="BF315" i="52"/>
  <c r="BD315" i="52"/>
  <c r="BA315" i="52"/>
  <c r="AW315" i="52"/>
  <c r="AT315" i="52"/>
  <c r="AQ315" i="52"/>
  <c r="BJ314" i="52"/>
  <c r="BH314" i="52"/>
  <c r="BC314" i="52"/>
  <c r="AX314" i="52"/>
  <c r="AT314" i="52"/>
  <c r="AP314" i="52"/>
  <c r="BG313" i="52"/>
  <c r="BE313" i="52"/>
  <c r="AZ313" i="52"/>
  <c r="AW313" i="52"/>
  <c r="AS313" i="52"/>
  <c r="AP313" i="52"/>
  <c r="BJ308" i="52"/>
  <c r="BD308" i="52"/>
  <c r="BB308" i="52"/>
  <c r="AY308" i="52"/>
  <c r="AV308" i="52"/>
  <c r="AS308" i="52"/>
  <c r="BI307" i="52"/>
  <c r="BF307" i="52"/>
  <c r="BC307" i="52"/>
  <c r="AZ307" i="52"/>
  <c r="AV307" i="52"/>
  <c r="AR307" i="52"/>
  <c r="BH306" i="52"/>
  <c r="BE306" i="52"/>
  <c r="BA306" i="52"/>
  <c r="AY306" i="52"/>
  <c r="AU306" i="52"/>
  <c r="AR306" i="52"/>
  <c r="BI305" i="52"/>
  <c r="BG305" i="52"/>
  <c r="BB305" i="52"/>
  <c r="AX305" i="52"/>
  <c r="AU305" i="52"/>
  <c r="AQ305" i="52"/>
  <c r="BF304" i="52"/>
  <c r="BD304" i="52"/>
  <c r="BA304" i="52"/>
  <c r="AW304" i="52"/>
  <c r="AT304" i="52"/>
  <c r="AQ304" i="52"/>
  <c r="BJ303" i="52"/>
  <c r="BH303" i="52"/>
  <c r="BC303" i="52"/>
  <c r="AX303" i="52"/>
  <c r="AT303" i="52"/>
  <c r="AP303" i="52"/>
  <c r="BG302" i="52"/>
  <c r="BE302" i="52"/>
  <c r="AZ302" i="52"/>
  <c r="AW302" i="52"/>
  <c r="AS302" i="52"/>
  <c r="AP302" i="52"/>
  <c r="BC286" i="52"/>
  <c r="BA286" i="52"/>
  <c r="AX286" i="52"/>
  <c r="AU286" i="52"/>
  <c r="AQ286" i="52"/>
  <c r="BD285" i="52"/>
  <c r="AZ285" i="52"/>
  <c r="AW285" i="52"/>
  <c r="AS285" i="52"/>
  <c r="AQ285" i="52"/>
  <c r="BB284" i="52"/>
  <c r="AX284" i="52"/>
  <c r="AV284" i="52"/>
  <c r="AS284" i="52"/>
  <c r="AP284" i="52"/>
  <c r="BA283" i="52"/>
  <c r="AY283" i="52"/>
  <c r="AW283" i="52"/>
  <c r="AT283" i="52"/>
  <c r="AP283" i="52"/>
  <c r="BC282" i="52"/>
  <c r="AZ282" i="52"/>
  <c r="AV282" i="52"/>
  <c r="AT282" i="52"/>
  <c r="AR282" i="52"/>
  <c r="BD281" i="52"/>
  <c r="BB281" i="52"/>
  <c r="AY281" i="52"/>
  <c r="AU281" i="52"/>
  <c r="AR281" i="52"/>
  <c r="BC276" i="52"/>
  <c r="BA276" i="52"/>
  <c r="AX276" i="52"/>
  <c r="AU276" i="52"/>
  <c r="AQ276" i="52"/>
  <c r="BD275" i="52"/>
  <c r="AZ275" i="52"/>
  <c r="AW275" i="52"/>
  <c r="AS275" i="52"/>
  <c r="AQ275" i="52"/>
  <c r="BB274" i="52"/>
  <c r="AX274" i="52"/>
  <c r="AV274" i="52"/>
  <c r="AS274" i="52"/>
  <c r="AP274" i="52"/>
  <c r="BA273" i="52"/>
  <c r="AY273" i="52"/>
  <c r="AW273" i="52"/>
  <c r="AT273" i="52"/>
  <c r="AP273" i="52"/>
  <c r="BC272" i="52"/>
  <c r="AZ272" i="52"/>
  <c r="AV272" i="52"/>
  <c r="AT272" i="52"/>
  <c r="AR272" i="52"/>
  <c r="BD271" i="52"/>
  <c r="BB271" i="52"/>
  <c r="AY271" i="52"/>
  <c r="AU271" i="52"/>
  <c r="AR271" i="52"/>
  <c r="BC266" i="52"/>
  <c r="BA266" i="52"/>
  <c r="AX266" i="52"/>
  <c r="AU266" i="52"/>
  <c r="AQ266" i="52"/>
  <c r="BD265" i="52"/>
  <c r="AZ265" i="52"/>
  <c r="AW265" i="52"/>
  <c r="AS265" i="52"/>
  <c r="AQ265" i="52"/>
  <c r="BB264" i="52"/>
  <c r="AX264" i="52"/>
  <c r="AV264" i="52"/>
  <c r="AS264" i="52"/>
  <c r="AP264" i="52"/>
  <c r="BA263" i="52"/>
  <c r="AY263" i="52"/>
  <c r="AW263" i="52"/>
  <c r="AT263" i="52"/>
  <c r="AP263" i="52"/>
  <c r="BC262" i="52"/>
  <c r="AZ262" i="52"/>
  <c r="AV262" i="52"/>
  <c r="AT262" i="52"/>
  <c r="AR262" i="52"/>
  <c r="BD261" i="52"/>
  <c r="BB261" i="52"/>
  <c r="AY261" i="52"/>
  <c r="AU261" i="52"/>
  <c r="AR261" i="52"/>
  <c r="BC256" i="52"/>
  <c r="BA256" i="52"/>
  <c r="AX256" i="52"/>
  <c r="AU256" i="52"/>
  <c r="AQ256" i="52"/>
  <c r="BD255" i="52"/>
  <c r="AZ255" i="52"/>
  <c r="AW255" i="52"/>
  <c r="AS255" i="52"/>
  <c r="AQ255" i="52"/>
  <c r="BB254" i="52"/>
  <c r="AX254" i="52"/>
  <c r="AV254" i="52"/>
  <c r="AS254" i="52"/>
  <c r="AP254" i="52"/>
  <c r="BA253" i="52"/>
  <c r="AY253" i="52"/>
  <c r="AW253" i="52"/>
  <c r="AT253" i="52"/>
  <c r="AP253" i="52"/>
  <c r="BC252" i="52"/>
  <c r="AZ252" i="52"/>
  <c r="AV252" i="52"/>
  <c r="AT252" i="52"/>
  <c r="AR252" i="52"/>
  <c r="BD251" i="52"/>
  <c r="BB251" i="52"/>
  <c r="AY251" i="52"/>
  <c r="AU251" i="52"/>
  <c r="AR251" i="52"/>
  <c r="BC246" i="52"/>
  <c r="BA246" i="52"/>
  <c r="AX246" i="52"/>
  <c r="AU246" i="52"/>
  <c r="AQ246" i="52"/>
  <c r="BD245" i="52"/>
  <c r="AZ245" i="52"/>
  <c r="AW245" i="52"/>
  <c r="AS245" i="52"/>
  <c r="AQ245" i="52"/>
  <c r="BB244" i="52"/>
  <c r="AX244" i="52"/>
  <c r="AV244" i="52"/>
  <c r="AS244" i="52"/>
  <c r="AP244" i="52"/>
  <c r="BA243" i="52"/>
  <c r="AY243" i="52"/>
  <c r="AW243" i="52"/>
  <c r="AT243" i="52"/>
  <c r="AP243" i="52"/>
  <c r="BC242" i="52"/>
  <c r="AZ242" i="52"/>
  <c r="AV242" i="52"/>
  <c r="AT242" i="52"/>
  <c r="AR242" i="52"/>
  <c r="BD241" i="52"/>
  <c r="BB241" i="52"/>
  <c r="AY241" i="52"/>
  <c r="AU241" i="52"/>
  <c r="AR241" i="52"/>
  <c r="AY226" i="52"/>
  <c r="AW226" i="52"/>
  <c r="AT226" i="52"/>
  <c r="AR226" i="52"/>
  <c r="AX225" i="52"/>
  <c r="AV225" i="52"/>
  <c r="AT225" i="52"/>
  <c r="AQ225" i="52"/>
  <c r="AW224" i="52"/>
  <c r="AU224" i="52"/>
  <c r="AS224" i="52"/>
  <c r="AQ224" i="52"/>
  <c r="AY223" i="52"/>
  <c r="AV223" i="52"/>
  <c r="AS223" i="52"/>
  <c r="AP223" i="52"/>
  <c r="AX222" i="52"/>
  <c r="AU222" i="52"/>
  <c r="AR222" i="52"/>
  <c r="AP222" i="52"/>
  <c r="AY217" i="52"/>
  <c r="AW217" i="52"/>
  <c r="AT217" i="52"/>
  <c r="AR217" i="52"/>
  <c r="AX216" i="52"/>
  <c r="AV216" i="52"/>
  <c r="AT216" i="52"/>
  <c r="AQ216" i="52"/>
  <c r="AW215" i="52"/>
  <c r="AU215" i="52"/>
  <c r="AS215" i="52"/>
  <c r="AQ215" i="52"/>
  <c r="AY214" i="52"/>
  <c r="AV214" i="52"/>
  <c r="AS214" i="52"/>
  <c r="AP214" i="52"/>
  <c r="AX213" i="52"/>
  <c r="AU213" i="52"/>
  <c r="AR213" i="52"/>
  <c r="AP213" i="52"/>
  <c r="AY208" i="52"/>
  <c r="AW208" i="52"/>
  <c r="AT208" i="52"/>
  <c r="AR208" i="52"/>
  <c r="AX207" i="52"/>
  <c r="AV207" i="52"/>
  <c r="AT207" i="52"/>
  <c r="AQ207" i="52"/>
  <c r="AW206" i="52"/>
  <c r="AU206" i="52"/>
  <c r="AS206" i="52"/>
  <c r="AQ206" i="52"/>
  <c r="AY205" i="52"/>
  <c r="AV205" i="52"/>
  <c r="AS205" i="52"/>
  <c r="AP205" i="52"/>
  <c r="AX204" i="52"/>
  <c r="AU204" i="52"/>
  <c r="AR204" i="52"/>
  <c r="AP204" i="52"/>
  <c r="AY199" i="52"/>
  <c r="AW199" i="52"/>
  <c r="AT199" i="52"/>
  <c r="AR199" i="52"/>
  <c r="AX198" i="52"/>
  <c r="AV198" i="52"/>
  <c r="AT198" i="52"/>
  <c r="AQ198" i="52"/>
  <c r="AW197" i="52"/>
  <c r="AU197" i="52"/>
  <c r="AS197" i="52"/>
  <c r="AQ197" i="52"/>
  <c r="AY196" i="52"/>
  <c r="AV196" i="52"/>
  <c r="AS196" i="52"/>
  <c r="AP196" i="52"/>
  <c r="AX195" i="52"/>
  <c r="AU195" i="52"/>
  <c r="AR195" i="52"/>
  <c r="AP195" i="52"/>
  <c r="AY190" i="52"/>
  <c r="AW190" i="52"/>
  <c r="AT190" i="52"/>
  <c r="AR190" i="52"/>
  <c r="AX189" i="52"/>
  <c r="AV189" i="52"/>
  <c r="AT189" i="52"/>
  <c r="AQ189" i="52"/>
  <c r="AW188" i="52"/>
  <c r="AU188" i="52"/>
  <c r="AS188" i="52"/>
  <c r="AQ188" i="52"/>
  <c r="AY187" i="52"/>
  <c r="AV187" i="52"/>
  <c r="AS187" i="52"/>
  <c r="AP187" i="52"/>
  <c r="AX186" i="52"/>
  <c r="AU186" i="52"/>
  <c r="AR186" i="52"/>
  <c r="AP186" i="52"/>
  <c r="AY181" i="52"/>
  <c r="AW181" i="52"/>
  <c r="AT181" i="52"/>
  <c r="AR181" i="52"/>
  <c r="AX180" i="52"/>
  <c r="AV180" i="52"/>
  <c r="AT180" i="52"/>
  <c r="AQ180" i="52"/>
  <c r="AW179" i="52"/>
  <c r="AU179" i="52"/>
  <c r="AS179" i="52"/>
  <c r="AQ179" i="52"/>
  <c r="AY178" i="52"/>
  <c r="AV178" i="52"/>
  <c r="AS178" i="52"/>
  <c r="AP178" i="52"/>
  <c r="AX177" i="52"/>
  <c r="AU177" i="52"/>
  <c r="AR177" i="52"/>
  <c r="AP177" i="52"/>
  <c r="AU163" i="52"/>
  <c r="AS163" i="52"/>
  <c r="AQ163" i="52"/>
  <c r="AT162" i="52"/>
  <c r="AR162" i="52"/>
  <c r="AQ162" i="52"/>
  <c r="AU161" i="52"/>
  <c r="AR161" i="52"/>
  <c r="AP161" i="52"/>
  <c r="AT160" i="52"/>
  <c r="AS160" i="52"/>
  <c r="AP160" i="52"/>
  <c r="AU155" i="52"/>
  <c r="AS155" i="52"/>
  <c r="AQ155" i="52"/>
  <c r="AT154" i="52"/>
  <c r="AR154" i="52"/>
  <c r="AQ154" i="52"/>
  <c r="AU153" i="52"/>
  <c r="AR153" i="52"/>
  <c r="AP153" i="52"/>
  <c r="AT152" i="52"/>
  <c r="AS152" i="52"/>
  <c r="AP152" i="52"/>
  <c r="AU147" i="52"/>
  <c r="AS147" i="52"/>
  <c r="AQ147" i="52"/>
  <c r="AT146" i="52"/>
  <c r="AR146" i="52"/>
  <c r="AQ146" i="52"/>
  <c r="AU145" i="52"/>
  <c r="AR145" i="52"/>
  <c r="AP145" i="52"/>
  <c r="AT144" i="52"/>
  <c r="AS144" i="52"/>
  <c r="AP144" i="52"/>
  <c r="AU139" i="52"/>
  <c r="AS139" i="52"/>
  <c r="AQ139" i="52"/>
  <c r="AT138" i="52"/>
  <c r="AR138" i="52"/>
  <c r="AQ138" i="52"/>
  <c r="AU137" i="52"/>
  <c r="AR137" i="52"/>
  <c r="AP137" i="52"/>
  <c r="AT136" i="52"/>
  <c r="AS136" i="52"/>
  <c r="AP136" i="52"/>
  <c r="AU131" i="52"/>
  <c r="AS131" i="52"/>
  <c r="AQ131" i="52"/>
  <c r="AT130" i="52"/>
  <c r="AR130" i="52"/>
  <c r="AQ130" i="52"/>
  <c r="AU129" i="52"/>
  <c r="AR129" i="52"/>
  <c r="AP129" i="52"/>
  <c r="AT128" i="52"/>
  <c r="AS128" i="52"/>
  <c r="AP128" i="52"/>
  <c r="AU123" i="52"/>
  <c r="AS123" i="52"/>
  <c r="AQ123" i="52"/>
  <c r="AT122" i="52"/>
  <c r="AR122" i="52"/>
  <c r="AQ122" i="52"/>
  <c r="AU121" i="52"/>
  <c r="AR121" i="52"/>
  <c r="AP121" i="52"/>
  <c r="AT120" i="52"/>
  <c r="AS120" i="52"/>
  <c r="AP120" i="52"/>
  <c r="AU115" i="52"/>
  <c r="AS115" i="52"/>
  <c r="AQ115" i="52"/>
  <c r="AT114" i="52"/>
  <c r="AR114" i="52"/>
  <c r="AQ114" i="52"/>
  <c r="AU113" i="52"/>
  <c r="AR113" i="52"/>
  <c r="AP113" i="52"/>
  <c r="AT112" i="52"/>
  <c r="AS112" i="52"/>
  <c r="AP112" i="52"/>
  <c r="AU107" i="52"/>
  <c r="AS107" i="52"/>
  <c r="AQ107" i="52"/>
  <c r="AT106" i="52"/>
  <c r="AR106" i="52"/>
  <c r="AQ106" i="52"/>
  <c r="AU105" i="52"/>
  <c r="AR105" i="52"/>
  <c r="AP105" i="52"/>
  <c r="AT104" i="52"/>
  <c r="AS104" i="52"/>
  <c r="AP104" i="52"/>
  <c r="BJ297" i="52"/>
  <c r="BD297" i="52"/>
  <c r="BB297" i="52"/>
  <c r="AY297" i="52"/>
  <c r="AV297" i="52"/>
  <c r="AS297" i="52"/>
  <c r="BI296" i="52"/>
  <c r="BF296" i="52"/>
  <c r="BC296" i="52"/>
  <c r="AZ296" i="52"/>
  <c r="AV296" i="52"/>
  <c r="AR296" i="52"/>
  <c r="BH295" i="52"/>
  <c r="BE295" i="52"/>
  <c r="BA295" i="52"/>
  <c r="AY295" i="52"/>
  <c r="AU295" i="52"/>
  <c r="AR295" i="52"/>
  <c r="BI294" i="52"/>
  <c r="BG294" i="52"/>
  <c r="BB294" i="52"/>
  <c r="AX294" i="52"/>
  <c r="AU294" i="52"/>
  <c r="AQ294" i="52"/>
  <c r="BF293" i="52"/>
  <c r="BD293" i="52"/>
  <c r="BA293" i="52"/>
  <c r="AW293" i="52"/>
  <c r="AT293" i="52"/>
  <c r="AQ293" i="52"/>
  <c r="BJ292" i="52"/>
  <c r="BH292" i="52"/>
  <c r="BC292" i="52"/>
  <c r="AX292" i="52"/>
  <c r="AT292" i="52"/>
  <c r="AP292" i="52"/>
  <c r="BG291" i="52"/>
  <c r="BE291" i="52"/>
  <c r="AZ291" i="52"/>
  <c r="AW291" i="52"/>
  <c r="AS291" i="52"/>
  <c r="AP291" i="52"/>
  <c r="BC236" i="52"/>
  <c r="BA236" i="52"/>
  <c r="AX236" i="52"/>
  <c r="AU236" i="52"/>
  <c r="AQ236" i="52"/>
  <c r="BD235" i="52"/>
  <c r="AZ235" i="52"/>
  <c r="AW235" i="52"/>
  <c r="AS235" i="52"/>
  <c r="AQ235" i="52"/>
  <c r="BB234" i="52"/>
  <c r="AX234" i="52"/>
  <c r="AV234" i="52"/>
  <c r="AS234" i="52"/>
  <c r="AP234" i="52"/>
  <c r="BA233" i="52"/>
  <c r="AY233" i="52"/>
  <c r="AW233" i="52"/>
  <c r="AT233" i="52"/>
  <c r="AP233" i="52"/>
  <c r="BC232" i="52"/>
  <c r="AZ232" i="52"/>
  <c r="AV232" i="52"/>
  <c r="AT232" i="52"/>
  <c r="AR232" i="52"/>
  <c r="BD231" i="52"/>
  <c r="BB231" i="52"/>
  <c r="AY231" i="52"/>
  <c r="AU231" i="52"/>
  <c r="AR231" i="52"/>
  <c r="AY172" i="52"/>
  <c r="AW172" i="52"/>
  <c r="AT172" i="52"/>
  <c r="AR172" i="52"/>
  <c r="AX171" i="52"/>
  <c r="AV171" i="52"/>
  <c r="AT171" i="52"/>
  <c r="AQ171" i="52"/>
  <c r="AW170" i="52"/>
  <c r="AU170" i="52"/>
  <c r="AS170" i="52"/>
  <c r="AQ170" i="52"/>
  <c r="AY169" i="52"/>
  <c r="AV169" i="52"/>
  <c r="AS169" i="52"/>
  <c r="AP169" i="52"/>
  <c r="AX168" i="52"/>
  <c r="AU168" i="52"/>
  <c r="AR168" i="52"/>
  <c r="AP168" i="52"/>
  <c r="AP96" i="52"/>
  <c r="AS96" i="52"/>
  <c r="AT96" i="52"/>
  <c r="AP97" i="52"/>
  <c r="AR97" i="52"/>
  <c r="AU97" i="52"/>
  <c r="AQ98" i="52"/>
  <c r="AR98" i="52"/>
  <c r="AT98" i="52"/>
  <c r="AQ99" i="52"/>
  <c r="AS99" i="52"/>
  <c r="AU99" i="52"/>
  <c r="AQ347" i="52"/>
  <c r="AP346" i="52"/>
  <c r="BQ353" i="52"/>
  <c r="BM353" i="52"/>
  <c r="BG353" i="52"/>
  <c r="BE353" i="52"/>
  <c r="AZ353" i="52"/>
  <c r="AT353" i="52"/>
  <c r="AQ353" i="52"/>
  <c r="BQ352" i="52"/>
  <c r="BL352" i="52"/>
  <c r="BI352" i="52"/>
  <c r="BD352" i="52"/>
  <c r="BA352" i="52"/>
  <c r="AU352" i="52"/>
  <c r="AP352" i="52"/>
  <c r="BP351" i="52"/>
  <c r="BM351" i="52"/>
  <c r="BI351" i="52"/>
  <c r="BC351" i="52"/>
  <c r="AX351" i="52"/>
  <c r="AV351" i="52"/>
  <c r="AR351" i="52"/>
  <c r="BP350" i="52"/>
  <c r="BL350" i="52"/>
  <c r="BG350" i="52"/>
  <c r="BB350" i="52"/>
  <c r="AY350" i="52"/>
  <c r="AW350" i="52"/>
  <c r="AS350" i="52"/>
  <c r="BO349" i="52"/>
  <c r="BK349" i="52"/>
  <c r="BH349" i="52"/>
  <c r="BE349" i="52"/>
  <c r="BA349" i="52"/>
  <c r="AW349" i="52"/>
  <c r="AR349" i="52"/>
  <c r="BO348" i="52"/>
  <c r="BJ348" i="52"/>
  <c r="BF348" i="52"/>
  <c r="BD348" i="52"/>
  <c r="AZ348" i="52"/>
  <c r="AV348" i="52"/>
  <c r="AS348" i="52"/>
  <c r="BN347" i="52"/>
  <c r="BK347" i="52"/>
  <c r="BF347" i="52"/>
  <c r="BC347" i="52"/>
  <c r="AY347" i="52"/>
  <c r="AU347" i="52"/>
  <c r="BN346" i="52"/>
  <c r="BJ346" i="52"/>
  <c r="BH346" i="52"/>
  <c r="BB346" i="52"/>
  <c r="AX346" i="52"/>
  <c r="AT346" i="52"/>
  <c r="BG66" i="49"/>
  <c r="BC66" i="49"/>
  <c r="AW66" i="49"/>
  <c r="AU66" i="49"/>
  <c r="AP66" i="49"/>
  <c r="AJ66" i="49"/>
  <c r="AG66" i="49"/>
  <c r="BG65" i="49"/>
  <c r="BB65" i="49"/>
  <c r="AY65" i="49"/>
  <c r="AT65" i="49"/>
  <c r="AQ65" i="49"/>
  <c r="AK65" i="49"/>
  <c r="AF65" i="49"/>
  <c r="BF64" i="49"/>
  <c r="BC64" i="49"/>
  <c r="AY64" i="49"/>
  <c r="AS64" i="49"/>
  <c r="AN64" i="49"/>
  <c r="AL64" i="49"/>
  <c r="AH64" i="49"/>
  <c r="BF63" i="49"/>
  <c r="BB63" i="49"/>
  <c r="AW63" i="49"/>
  <c r="AR63" i="49"/>
  <c r="AO63" i="49"/>
  <c r="AM63" i="49"/>
  <c r="AI63" i="49"/>
  <c r="BE62" i="49"/>
  <c r="BA62" i="49"/>
  <c r="AX62" i="49"/>
  <c r="AU62" i="49"/>
  <c r="AQ62" i="49"/>
  <c r="AM62" i="49"/>
  <c r="AH62" i="49"/>
  <c r="BE61" i="49"/>
  <c r="AZ61" i="49"/>
  <c r="AV61" i="49"/>
  <c r="AT61" i="49"/>
  <c r="AP61" i="49"/>
  <c r="AL61" i="49"/>
  <c r="AI61" i="49"/>
  <c r="BD60" i="49"/>
  <c r="BA60" i="49"/>
  <c r="AV60" i="49"/>
  <c r="AS60" i="49"/>
  <c r="AO60" i="49"/>
  <c r="AK60" i="49"/>
  <c r="AG60" i="49"/>
  <c r="BD59" i="49"/>
  <c r="AZ59" i="49"/>
  <c r="AX59" i="49"/>
  <c r="AR59" i="49"/>
  <c r="AN59" i="49"/>
  <c r="AJ59" i="49"/>
  <c r="AF59" i="49"/>
  <c r="BG54" i="49"/>
  <c r="BC54" i="49"/>
  <c r="AW54" i="49"/>
  <c r="AU54" i="49"/>
  <c r="AP54" i="49"/>
  <c r="AJ54" i="49"/>
  <c r="AG54" i="49"/>
  <c r="BG53" i="49"/>
  <c r="BB53" i="49"/>
  <c r="AY53" i="49"/>
  <c r="AT53" i="49"/>
  <c r="AQ53" i="49"/>
  <c r="AK53" i="49"/>
  <c r="AF53" i="49"/>
  <c r="BF52" i="49"/>
  <c r="BC52" i="49"/>
  <c r="AY52" i="49"/>
  <c r="AS52" i="49"/>
  <c r="AN52" i="49"/>
  <c r="AL52" i="49"/>
  <c r="AH52" i="49"/>
  <c r="BF51" i="49"/>
  <c r="BB51" i="49"/>
  <c r="AW51" i="49"/>
  <c r="AR51" i="49"/>
  <c r="AO51" i="49"/>
  <c r="AM51" i="49"/>
  <c r="AI51" i="49"/>
  <c r="BE50" i="49"/>
  <c r="BA50" i="49"/>
  <c r="AX50" i="49"/>
  <c r="AU50" i="49"/>
  <c r="AQ50" i="49"/>
  <c r="AM50" i="49"/>
  <c r="AH50" i="49"/>
  <c r="BE49" i="49"/>
  <c r="AZ49" i="49"/>
  <c r="AV49" i="49"/>
  <c r="AT49" i="49"/>
  <c r="AP49" i="49"/>
  <c r="AL49" i="49"/>
  <c r="AI49" i="49"/>
  <c r="BD48" i="49"/>
  <c r="BA48" i="49"/>
  <c r="AV48" i="49"/>
  <c r="AS48" i="49"/>
  <c r="AO48" i="49"/>
  <c r="AK48" i="49"/>
  <c r="AG48" i="49"/>
  <c r="BD47" i="49"/>
  <c r="AZ47" i="49"/>
  <c r="AX47" i="49"/>
  <c r="AR47" i="49"/>
  <c r="AN47" i="49"/>
  <c r="AJ47" i="49"/>
  <c r="AF47" i="49"/>
  <c r="BG42" i="49"/>
  <c r="BC42" i="49"/>
  <c r="AW42" i="49"/>
  <c r="AU42" i="49"/>
  <c r="AP42" i="49"/>
  <c r="AJ42" i="49"/>
  <c r="AG42" i="49"/>
  <c r="BG41" i="49"/>
  <c r="BB41" i="49"/>
  <c r="AY41" i="49"/>
  <c r="AT41" i="49"/>
  <c r="AQ41" i="49"/>
  <c r="AK41" i="49"/>
  <c r="AF41" i="49"/>
  <c r="BF40" i="49"/>
  <c r="BC40" i="49"/>
  <c r="AY40" i="49"/>
  <c r="AS40" i="49"/>
  <c r="AN40" i="49"/>
  <c r="AL40" i="49"/>
  <c r="AH40" i="49"/>
  <c r="BF39" i="49"/>
  <c r="BB39" i="49"/>
  <c r="AW39" i="49"/>
  <c r="AR39" i="49"/>
  <c r="AO39" i="49"/>
  <c r="AM39" i="49"/>
  <c r="AI39" i="49"/>
  <c r="BE38" i="49"/>
  <c r="BA38" i="49"/>
  <c r="AX38" i="49"/>
  <c r="AU38" i="49"/>
  <c r="AQ38" i="49"/>
  <c r="AM38" i="49"/>
  <c r="AH38" i="49"/>
  <c r="BE37" i="49"/>
  <c r="AZ37" i="49"/>
  <c r="AV37" i="49"/>
  <c r="AT37" i="49"/>
  <c r="AP37" i="49"/>
  <c r="AL37" i="49"/>
  <c r="AI37" i="49"/>
  <c r="BD36" i="49"/>
  <c r="BA36" i="49"/>
  <c r="AV36" i="49"/>
  <c r="AS36" i="49"/>
  <c r="AO36" i="49"/>
  <c r="AK36" i="49"/>
  <c r="AG36" i="49"/>
  <c r="BD35" i="49"/>
  <c r="AZ35" i="49"/>
  <c r="AX35" i="49"/>
  <c r="AR35" i="49"/>
  <c r="AN35" i="49"/>
  <c r="AJ35" i="49"/>
  <c r="AF35" i="49"/>
  <c r="BG30" i="49"/>
  <c r="BC30" i="49"/>
  <c r="AW30" i="49"/>
  <c r="AU30" i="49"/>
  <c r="AP30" i="49"/>
  <c r="AJ30" i="49"/>
  <c r="AG30" i="49"/>
  <c r="BG29" i="49"/>
  <c r="BB29" i="49"/>
  <c r="AY29" i="49"/>
  <c r="AT29" i="49"/>
  <c r="AQ29" i="49"/>
  <c r="AK29" i="49"/>
  <c r="AF29" i="49"/>
  <c r="BF28" i="49"/>
  <c r="BC28" i="49"/>
  <c r="AY28" i="49"/>
  <c r="AS28" i="49"/>
  <c r="AN28" i="49"/>
  <c r="AL28" i="49"/>
  <c r="AH28" i="49"/>
  <c r="BF27" i="49"/>
  <c r="BB27" i="49"/>
  <c r="AW27" i="49"/>
  <c r="AR27" i="49"/>
  <c r="AO27" i="49"/>
  <c r="AM27" i="49"/>
  <c r="AI27" i="49"/>
  <c r="BE26" i="49"/>
  <c r="BA26" i="49"/>
  <c r="AX26" i="49"/>
  <c r="AU26" i="49"/>
  <c r="AQ26" i="49"/>
  <c r="AM26" i="49"/>
  <c r="AH26" i="49"/>
  <c r="BE25" i="49"/>
  <c r="AZ25" i="49"/>
  <c r="AV25" i="49"/>
  <c r="AT25" i="49"/>
  <c r="AP25" i="49"/>
  <c r="AL25" i="49"/>
  <c r="AI25" i="49"/>
  <c r="BD24" i="49"/>
  <c r="BA24" i="49"/>
  <c r="AV24" i="49"/>
  <c r="AS24" i="49"/>
  <c r="AO24" i="49"/>
  <c r="AK24" i="49"/>
  <c r="AG24" i="49"/>
  <c r="BD23" i="49"/>
  <c r="AZ23" i="49"/>
  <c r="AX23" i="49"/>
  <c r="AR23" i="49"/>
  <c r="AN23" i="49"/>
  <c r="AJ23" i="49"/>
  <c r="AF23" i="49"/>
  <c r="AS65" i="48"/>
  <c r="AM65" i="48"/>
  <c r="AK65" i="48"/>
  <c r="AH65" i="48"/>
  <c r="AE65" i="48"/>
  <c r="AB65" i="48"/>
  <c r="AR64" i="48"/>
  <c r="AO64" i="48"/>
  <c r="AL64" i="48"/>
  <c r="AI64" i="48"/>
  <c r="AE64" i="48"/>
  <c r="AA64" i="48"/>
  <c r="AQ63" i="48"/>
  <c r="AN63" i="48"/>
  <c r="AJ63" i="48"/>
  <c r="AH63" i="48"/>
  <c r="AD63" i="48"/>
  <c r="AA63" i="48"/>
  <c r="AR62" i="48"/>
  <c r="AP62" i="48"/>
  <c r="AK62" i="48"/>
  <c r="AG62" i="48"/>
  <c r="AD62" i="48"/>
  <c r="Z62" i="48"/>
  <c r="AO61" i="48"/>
  <c r="AM61" i="48"/>
  <c r="AJ61" i="48"/>
  <c r="AF61" i="48"/>
  <c r="AC61" i="48"/>
  <c r="Z61" i="48"/>
  <c r="AS60" i="48"/>
  <c r="AQ60" i="48"/>
  <c r="AL60" i="48"/>
  <c r="AG60" i="48"/>
  <c r="AC60" i="48"/>
  <c r="Y60" i="48"/>
  <c r="AP59" i="48"/>
  <c r="AN59" i="48"/>
  <c r="AI59" i="48"/>
  <c r="AF59" i="48"/>
  <c r="AB59" i="48"/>
  <c r="Y59" i="48"/>
  <c r="AS53" i="48"/>
  <c r="AM53" i="48"/>
  <c r="AK53" i="48"/>
  <c r="AH53" i="48"/>
  <c r="AE53" i="48"/>
  <c r="AB53" i="48"/>
  <c r="AR52" i="48"/>
  <c r="AO52" i="48"/>
  <c r="AL52" i="48"/>
  <c r="AI52" i="48"/>
  <c r="AE52" i="48"/>
  <c r="AA52" i="48"/>
  <c r="AQ51" i="48"/>
  <c r="AN51" i="48"/>
  <c r="AJ51" i="48"/>
  <c r="AH51" i="48"/>
  <c r="AD51" i="48"/>
  <c r="AA51" i="48"/>
  <c r="AR50" i="48"/>
  <c r="AP50" i="48"/>
  <c r="AK50" i="48"/>
  <c r="AG50" i="48"/>
  <c r="AD50" i="48"/>
  <c r="Z50" i="48"/>
  <c r="AO49" i="48"/>
  <c r="AM49" i="48"/>
  <c r="AJ49" i="48"/>
  <c r="AF49" i="48"/>
  <c r="AC49" i="48"/>
  <c r="Z49" i="48"/>
  <c r="AS48" i="48"/>
  <c r="AQ48" i="48"/>
  <c r="AL48" i="48"/>
  <c r="AG48" i="48"/>
  <c r="AC48" i="48"/>
  <c r="Y48" i="48"/>
  <c r="AP47" i="48"/>
  <c r="AN47" i="48"/>
  <c r="AI47" i="48"/>
  <c r="AF47" i="48"/>
  <c r="AB47" i="48"/>
  <c r="Y47" i="48"/>
  <c r="AS41" i="48"/>
  <c r="AM41" i="48"/>
  <c r="AK41" i="48"/>
  <c r="AH41" i="48"/>
  <c r="AE41" i="48"/>
  <c r="AB41" i="48"/>
  <c r="AR40" i="48"/>
  <c r="AO40" i="48"/>
  <c r="AL40" i="48"/>
  <c r="AI40" i="48"/>
  <c r="AE40" i="48"/>
  <c r="AA40" i="48"/>
  <c r="AQ39" i="48"/>
  <c r="AN39" i="48"/>
  <c r="AJ39" i="48"/>
  <c r="AH39" i="48"/>
  <c r="AD39" i="48"/>
  <c r="AA39" i="48"/>
  <c r="AR38" i="48"/>
  <c r="AP38" i="48"/>
  <c r="AK38" i="48"/>
  <c r="AG38" i="48"/>
  <c r="AD38" i="48"/>
  <c r="Z38" i="48"/>
  <c r="AO37" i="48"/>
  <c r="AM37" i="48"/>
  <c r="AJ37" i="48"/>
  <c r="AF37" i="48"/>
  <c r="AC37" i="48"/>
  <c r="Z37" i="48"/>
  <c r="AS36" i="48"/>
  <c r="AQ36" i="48"/>
  <c r="AL36" i="48"/>
  <c r="AG36" i="48"/>
  <c r="AC36" i="48"/>
  <c r="Y36" i="48"/>
  <c r="AP35" i="48"/>
  <c r="AN35" i="48"/>
  <c r="AI35" i="48"/>
  <c r="AF35" i="48"/>
  <c r="AB35" i="48"/>
  <c r="Y35" i="48"/>
  <c r="AS29" i="48"/>
  <c r="AM29" i="48"/>
  <c r="AK29" i="48"/>
  <c r="AH29" i="48"/>
  <c r="AE29" i="48"/>
  <c r="AB29" i="48"/>
  <c r="AR28" i="48"/>
  <c r="AO28" i="48"/>
  <c r="AL28" i="48"/>
  <c r="AI28" i="48"/>
  <c r="AE28" i="48"/>
  <c r="AA28" i="48"/>
  <c r="AQ27" i="48"/>
  <c r="AN27" i="48"/>
  <c r="AJ27" i="48"/>
  <c r="AH27" i="48"/>
  <c r="AD27" i="48"/>
  <c r="AA27" i="48"/>
  <c r="AR26" i="48"/>
  <c r="AP26" i="48"/>
  <c r="AK26" i="48"/>
  <c r="AG26" i="48"/>
  <c r="AD26" i="48"/>
  <c r="Z26" i="48"/>
  <c r="AO25" i="48"/>
  <c r="AM25" i="48"/>
  <c r="AJ25" i="48"/>
  <c r="AF25" i="48"/>
  <c r="AC25" i="48"/>
  <c r="Z25" i="48"/>
  <c r="AS24" i="48"/>
  <c r="AQ24" i="48"/>
  <c r="AL24" i="48"/>
  <c r="AG24" i="48"/>
  <c r="AC24" i="48"/>
  <c r="Y24" i="48"/>
  <c r="AP23" i="48"/>
  <c r="AN23" i="48"/>
  <c r="AI23" i="48"/>
  <c r="AF23" i="48"/>
  <c r="AB23" i="48"/>
  <c r="Y23" i="48"/>
  <c r="BG18" i="49"/>
  <c r="BG17" i="49"/>
  <c r="BF16" i="49"/>
  <c r="BF15" i="49"/>
  <c r="BE14" i="49"/>
  <c r="BE13" i="49"/>
  <c r="BD12" i="49"/>
  <c r="BD11" i="49"/>
  <c r="BC18" i="49"/>
  <c r="BC16" i="49"/>
  <c r="BB17" i="49"/>
  <c r="BB15" i="49"/>
  <c r="BA14" i="49"/>
  <c r="BA12" i="49"/>
  <c r="AZ13" i="49"/>
  <c r="AZ11" i="49"/>
  <c r="AY17" i="49"/>
  <c r="AY16" i="49"/>
  <c r="AX14" i="49"/>
  <c r="AX11" i="49"/>
  <c r="AW18" i="49"/>
  <c r="AW15" i="49"/>
  <c r="AV13" i="49"/>
  <c r="AV12" i="49"/>
  <c r="AU18" i="49"/>
  <c r="AU14" i="49"/>
  <c r="AT17" i="49"/>
  <c r="AT13" i="49"/>
  <c r="AS16" i="49"/>
  <c r="AS12" i="49"/>
  <c r="AR15" i="49"/>
  <c r="AR11" i="49"/>
  <c r="AQ17" i="49"/>
  <c r="AQ14" i="49"/>
  <c r="AP18" i="49"/>
  <c r="AP13" i="49"/>
  <c r="AO15" i="49"/>
  <c r="AO12" i="49"/>
  <c r="AN16" i="49"/>
  <c r="AN11" i="49"/>
  <c r="AM15" i="49"/>
  <c r="AM14" i="49"/>
  <c r="AL16" i="49"/>
  <c r="AL13" i="49"/>
  <c r="AK17" i="49"/>
  <c r="AK12" i="49"/>
  <c r="AJ18" i="49"/>
  <c r="AJ11" i="49"/>
  <c r="AI15" i="49"/>
  <c r="AI13" i="49"/>
  <c r="AH16" i="49"/>
  <c r="AH14" i="49"/>
  <c r="AG18" i="49"/>
  <c r="AG12" i="49"/>
  <c r="AF17" i="49"/>
  <c r="AF11" i="49"/>
  <c r="Y11" i="48"/>
  <c r="AS17" i="48"/>
  <c r="AS12" i="48"/>
  <c r="AR16" i="48"/>
  <c r="AR14" i="48"/>
  <c r="AQ15" i="48"/>
  <c r="AQ12" i="48"/>
  <c r="AP14" i="48"/>
  <c r="AP11" i="48"/>
  <c r="AO16" i="48"/>
  <c r="AO13" i="48"/>
  <c r="AN15" i="48"/>
  <c r="AN11" i="48"/>
  <c r="AM17" i="48"/>
  <c r="AM13" i="48"/>
  <c r="AL16" i="48"/>
  <c r="AL12" i="48"/>
  <c r="AK17" i="48"/>
  <c r="AK14" i="48"/>
  <c r="AJ15" i="48"/>
  <c r="AJ13" i="48"/>
  <c r="AI16" i="48"/>
  <c r="AI11" i="48"/>
  <c r="AH17" i="48"/>
  <c r="AH15" i="48"/>
  <c r="AG14" i="48"/>
  <c r="AG12" i="48"/>
  <c r="AF13" i="48"/>
  <c r="AF11" i="48"/>
  <c r="AE17" i="48"/>
  <c r="AE16" i="48"/>
  <c r="AD15" i="48"/>
  <c r="AD14" i="48"/>
  <c r="AC13" i="48"/>
  <c r="AC12" i="48"/>
  <c r="AB17" i="48"/>
  <c r="AB11" i="48"/>
  <c r="AA16" i="48"/>
  <c r="AA15" i="48"/>
  <c r="Z14" i="48"/>
  <c r="Z13" i="48"/>
  <c r="Y12" i="48"/>
  <c r="S14" i="47"/>
  <c r="S13" i="47"/>
  <c r="AF76" i="47"/>
  <c r="AD76" i="47"/>
  <c r="AA76" i="47"/>
  <c r="X76" i="47"/>
  <c r="T76" i="47"/>
  <c r="AG75" i="47"/>
  <c r="AC75" i="47"/>
  <c r="Z75" i="47"/>
  <c r="V75" i="47"/>
  <c r="T75" i="47"/>
  <c r="AE74" i="47"/>
  <c r="AA74" i="47"/>
  <c r="Y74" i="47"/>
  <c r="V74" i="47"/>
  <c r="S74" i="47"/>
  <c r="AD73" i="47"/>
  <c r="AB73" i="47"/>
  <c r="Z73" i="47"/>
  <c r="W73" i="47"/>
  <c r="S73" i="47"/>
  <c r="AF72" i="47"/>
  <c r="AC72" i="47"/>
  <c r="Y72" i="47"/>
  <c r="W72" i="47"/>
  <c r="U72" i="47"/>
  <c r="AG71" i="47"/>
  <c r="AE71" i="47"/>
  <c r="AB71" i="47"/>
  <c r="X71" i="47"/>
  <c r="U71" i="47"/>
  <c r="AF64" i="47"/>
  <c r="AD64" i="47"/>
  <c r="AA64" i="47"/>
  <c r="X64" i="47"/>
  <c r="T64" i="47"/>
  <c r="AG63" i="47"/>
  <c r="AC63" i="47"/>
  <c r="Z63" i="47"/>
  <c r="V63" i="47"/>
  <c r="T63" i="47"/>
  <c r="AE62" i="47"/>
  <c r="AA62" i="47"/>
  <c r="Y62" i="47"/>
  <c r="V62" i="47"/>
  <c r="S62" i="47"/>
  <c r="AD61" i="47"/>
  <c r="AB61" i="47"/>
  <c r="Z61" i="47"/>
  <c r="W61" i="47"/>
  <c r="S61" i="47"/>
  <c r="AF60" i="47"/>
  <c r="AC60" i="47"/>
  <c r="Y60" i="47"/>
  <c r="W60" i="47"/>
  <c r="U60" i="47"/>
  <c r="AG59" i="47"/>
  <c r="AE59" i="47"/>
  <c r="AB59" i="47"/>
  <c r="X59" i="47"/>
  <c r="U59" i="47"/>
  <c r="AF52" i="47"/>
  <c r="AD52" i="47"/>
  <c r="AA52" i="47"/>
  <c r="X52" i="47"/>
  <c r="T52" i="47"/>
  <c r="AG51" i="47"/>
  <c r="AC51" i="47"/>
  <c r="Z51" i="47"/>
  <c r="V51" i="47"/>
  <c r="T51" i="47"/>
  <c r="AE50" i="47"/>
  <c r="AA50" i="47"/>
  <c r="Y50" i="47"/>
  <c r="V50" i="47"/>
  <c r="S50" i="47"/>
  <c r="AD49" i="47"/>
  <c r="AB49" i="47"/>
  <c r="Z49" i="47"/>
  <c r="W49" i="47"/>
  <c r="S49" i="47"/>
  <c r="AF48" i="47"/>
  <c r="AC48" i="47"/>
  <c r="Y48" i="47"/>
  <c r="W48" i="47"/>
  <c r="U48" i="47"/>
  <c r="AG47" i="47"/>
  <c r="AE47" i="47"/>
  <c r="AB47" i="47"/>
  <c r="X47" i="47"/>
  <c r="U47" i="47"/>
  <c r="AF40" i="47"/>
  <c r="AD40" i="47"/>
  <c r="AA40" i="47"/>
  <c r="X40" i="47"/>
  <c r="T40" i="47"/>
  <c r="AG39" i="47"/>
  <c r="AC39" i="47"/>
  <c r="Z39" i="47"/>
  <c r="V39" i="47"/>
  <c r="T39" i="47"/>
  <c r="AE38" i="47"/>
  <c r="AA38" i="47"/>
  <c r="Y38" i="47"/>
  <c r="V38" i="47"/>
  <c r="S38" i="47"/>
  <c r="AD37" i="47"/>
  <c r="AB37" i="47"/>
  <c r="Z37" i="47"/>
  <c r="W37" i="47"/>
  <c r="S37" i="47"/>
  <c r="AF36" i="47"/>
  <c r="AC36" i="47"/>
  <c r="Y36" i="47"/>
  <c r="W36" i="47"/>
  <c r="U36" i="47"/>
  <c r="AG35" i="47"/>
  <c r="AE35" i="47"/>
  <c r="AB35" i="47"/>
  <c r="X35" i="47"/>
  <c r="U35" i="47"/>
  <c r="AF28" i="47"/>
  <c r="AD28" i="47"/>
  <c r="AA28" i="47"/>
  <c r="X28" i="47"/>
  <c r="T28" i="47"/>
  <c r="AG27" i="47"/>
  <c r="AC27" i="47"/>
  <c r="Z27" i="47"/>
  <c r="V27" i="47"/>
  <c r="T27" i="47"/>
  <c r="AE26" i="47"/>
  <c r="AA26" i="47"/>
  <c r="Y26" i="47"/>
  <c r="V26" i="47"/>
  <c r="S26" i="47"/>
  <c r="AD25" i="47"/>
  <c r="AB25" i="47"/>
  <c r="Z25" i="47"/>
  <c r="W25" i="47"/>
  <c r="S25" i="47"/>
  <c r="AF24" i="47"/>
  <c r="AC24" i="47"/>
  <c r="Y24" i="47"/>
  <c r="W24" i="47"/>
  <c r="U24" i="47"/>
  <c r="AG23" i="47"/>
  <c r="AE23" i="47"/>
  <c r="AB23" i="47"/>
  <c r="X23" i="47"/>
  <c r="U23" i="47"/>
  <c r="I90" i="29"/>
  <c r="H90" i="29"/>
  <c r="I89" i="29"/>
  <c r="G89" i="29"/>
  <c r="H88" i="29"/>
  <c r="G88" i="29"/>
  <c r="I83" i="29"/>
  <c r="H83" i="29"/>
  <c r="I82" i="29"/>
  <c r="G82" i="29"/>
  <c r="H81" i="29"/>
  <c r="G81" i="29"/>
  <c r="I76" i="29"/>
  <c r="H76" i="29"/>
  <c r="I75" i="29"/>
  <c r="G75" i="29"/>
  <c r="H74" i="29"/>
  <c r="G74" i="29"/>
  <c r="I69" i="29"/>
  <c r="H69" i="29"/>
  <c r="I68" i="29"/>
  <c r="G68" i="29"/>
  <c r="H67" i="29"/>
  <c r="G67" i="29"/>
  <c r="I62" i="29"/>
  <c r="H62" i="29"/>
  <c r="I61" i="29"/>
  <c r="G61" i="29"/>
  <c r="H60" i="29"/>
  <c r="G60" i="29"/>
  <c r="R20" i="29"/>
  <c r="O86" i="45"/>
  <c r="M86" i="45"/>
  <c r="K86" i="45"/>
  <c r="N85" i="45"/>
  <c r="L85" i="45"/>
  <c r="K85" i="45"/>
  <c r="O84" i="45"/>
  <c r="L84" i="45"/>
  <c r="J84" i="45"/>
  <c r="N83" i="45"/>
  <c r="M83" i="45"/>
  <c r="J83" i="45"/>
  <c r="O77" i="45"/>
  <c r="M77" i="45"/>
  <c r="K77" i="45"/>
  <c r="N76" i="45"/>
  <c r="L76" i="45"/>
  <c r="K76" i="45"/>
  <c r="O75" i="45"/>
  <c r="L75" i="45"/>
  <c r="J75" i="45"/>
  <c r="N74" i="45"/>
  <c r="M74" i="45"/>
  <c r="J74" i="45"/>
  <c r="O68" i="45"/>
  <c r="M68" i="45"/>
  <c r="K68" i="45"/>
  <c r="N67" i="45"/>
  <c r="L67" i="45"/>
  <c r="K67" i="45"/>
  <c r="O66" i="45"/>
  <c r="L66" i="45"/>
  <c r="J66" i="45"/>
  <c r="N65" i="45"/>
  <c r="M65" i="45"/>
  <c r="J65" i="45"/>
  <c r="O59" i="45"/>
  <c r="M59" i="45"/>
  <c r="K59" i="45"/>
  <c r="N58" i="45"/>
  <c r="L58" i="45"/>
  <c r="K58" i="45"/>
  <c r="O57" i="45"/>
  <c r="L57" i="45"/>
  <c r="J57" i="45"/>
  <c r="N56" i="45"/>
  <c r="M56" i="45"/>
  <c r="J56" i="45"/>
  <c r="O50" i="45"/>
  <c r="M50" i="45"/>
  <c r="K50" i="45"/>
  <c r="N49" i="45"/>
  <c r="L49" i="45"/>
  <c r="K49" i="45"/>
  <c r="O48" i="45"/>
  <c r="L48" i="45"/>
  <c r="J48" i="45"/>
  <c r="N47" i="45"/>
  <c r="M47" i="45"/>
  <c r="J47" i="45"/>
  <c r="O41" i="45"/>
  <c r="M41" i="45"/>
  <c r="K41" i="45"/>
  <c r="N40" i="45"/>
  <c r="L40" i="45"/>
  <c r="K40" i="45"/>
  <c r="O39" i="45"/>
  <c r="L39" i="45"/>
  <c r="J39" i="45"/>
  <c r="N38" i="45"/>
  <c r="M38" i="45"/>
  <c r="J38" i="45"/>
  <c r="O32" i="45"/>
  <c r="M32" i="45"/>
  <c r="K32" i="45"/>
  <c r="N31" i="45"/>
  <c r="L31" i="45"/>
  <c r="K31" i="45"/>
  <c r="O30" i="45"/>
  <c r="L30" i="45"/>
  <c r="J30" i="45"/>
  <c r="N29" i="45"/>
  <c r="M29" i="45"/>
  <c r="J29" i="45"/>
  <c r="O23" i="45"/>
  <c r="M23" i="45"/>
  <c r="K23" i="45"/>
  <c r="N22" i="45"/>
  <c r="L22" i="45"/>
  <c r="K22" i="45"/>
  <c r="O21" i="45"/>
  <c r="L21" i="45"/>
  <c r="J21" i="45"/>
  <c r="N20" i="45"/>
  <c r="M20" i="45"/>
  <c r="J20" i="45"/>
  <c r="W69" i="46"/>
  <c r="U69" i="46"/>
  <c r="R69" i="46"/>
  <c r="P69" i="46"/>
  <c r="V68" i="46"/>
  <c r="T68" i="46"/>
  <c r="R68" i="46"/>
  <c r="O68" i="46"/>
  <c r="U67" i="46"/>
  <c r="S67" i="46"/>
  <c r="Q67" i="46"/>
  <c r="O67" i="46"/>
  <c r="W66" i="46"/>
  <c r="T66" i="46"/>
  <c r="Q66" i="46"/>
  <c r="N66" i="46"/>
  <c r="V65" i="46"/>
  <c r="S65" i="46"/>
  <c r="P65" i="46"/>
  <c r="N65" i="46"/>
  <c r="W60" i="46"/>
  <c r="U60" i="46"/>
  <c r="R60" i="46"/>
  <c r="P60" i="46"/>
  <c r="V59" i="46"/>
  <c r="T59" i="46"/>
  <c r="R59" i="46"/>
  <c r="O59" i="46"/>
  <c r="U58" i="46"/>
  <c r="S58" i="46"/>
  <c r="Q58" i="46"/>
  <c r="O58" i="46"/>
  <c r="W57" i="46"/>
  <c r="T57" i="46"/>
  <c r="Q57" i="46"/>
  <c r="N57" i="46"/>
  <c r="V56" i="46"/>
  <c r="S56" i="46"/>
  <c r="P56" i="46"/>
  <c r="N56" i="46"/>
  <c r="W51" i="46"/>
  <c r="U51" i="46"/>
  <c r="R51" i="46"/>
  <c r="P51" i="46"/>
  <c r="V50" i="46"/>
  <c r="T50" i="46"/>
  <c r="R50" i="46"/>
  <c r="O50" i="46"/>
  <c r="U49" i="46"/>
  <c r="S49" i="46"/>
  <c r="Q49" i="46"/>
  <c r="O49" i="46"/>
  <c r="W48" i="46"/>
  <c r="T48" i="46"/>
  <c r="Q48" i="46"/>
  <c r="N48" i="46"/>
  <c r="V47" i="46"/>
  <c r="S47" i="46"/>
  <c r="P47" i="46"/>
  <c r="N47" i="46"/>
  <c r="W42" i="46"/>
  <c r="U42" i="46"/>
  <c r="R42" i="46"/>
  <c r="P42" i="46"/>
  <c r="V41" i="46"/>
  <c r="T41" i="46"/>
  <c r="R41" i="46"/>
  <c r="O41" i="46"/>
  <c r="U40" i="46"/>
  <c r="S40" i="46"/>
  <c r="Q40" i="46"/>
  <c r="O40" i="46"/>
  <c r="W39" i="46"/>
  <c r="T39" i="46"/>
  <c r="Q39" i="46"/>
  <c r="N39" i="46"/>
  <c r="V38" i="46"/>
  <c r="S38" i="46"/>
  <c r="P38" i="46"/>
  <c r="N38" i="46"/>
  <c r="W33" i="46"/>
  <c r="U33" i="46"/>
  <c r="R33" i="46"/>
  <c r="P33" i="46"/>
  <c r="V32" i="46"/>
  <c r="T32" i="46"/>
  <c r="R32" i="46"/>
  <c r="O32" i="46"/>
  <c r="U31" i="46"/>
  <c r="S31" i="46"/>
  <c r="Q31" i="46"/>
  <c r="O31" i="46"/>
  <c r="W30" i="46"/>
  <c r="T30" i="46"/>
  <c r="Q30" i="46"/>
  <c r="N30" i="46"/>
  <c r="V29" i="46"/>
  <c r="S29" i="46"/>
  <c r="P29" i="46"/>
  <c r="N29" i="46"/>
  <c r="W24" i="46"/>
  <c r="U24" i="46"/>
  <c r="R24" i="46"/>
  <c r="P24" i="46"/>
  <c r="V23" i="46"/>
  <c r="T23" i="46"/>
  <c r="R23" i="46"/>
  <c r="O23" i="46"/>
  <c r="U22" i="46"/>
  <c r="S22" i="46"/>
  <c r="Q22" i="46"/>
  <c r="O22" i="46"/>
  <c r="W21" i="46"/>
  <c r="T21" i="46"/>
  <c r="Q21" i="46"/>
  <c r="N21" i="46"/>
  <c r="V20" i="46"/>
  <c r="S20" i="46"/>
  <c r="P20" i="46"/>
  <c r="N20" i="46"/>
  <c r="AF16" i="47"/>
  <c r="AD16" i="47"/>
  <c r="AA16" i="47"/>
  <c r="X16" i="47"/>
  <c r="T16" i="47"/>
  <c r="AG15" i="47"/>
  <c r="AC15" i="47"/>
  <c r="Z15" i="47"/>
  <c r="V15" i="47"/>
  <c r="T15" i="47"/>
  <c r="AE14" i="47"/>
  <c r="AA14" i="47"/>
  <c r="Y14" i="47"/>
  <c r="V14" i="47"/>
  <c r="AD13" i="47"/>
  <c r="AB13" i="47"/>
  <c r="Z13" i="47"/>
  <c r="W13" i="47"/>
  <c r="AF12" i="47"/>
  <c r="AC12" i="47"/>
  <c r="Y12" i="47"/>
  <c r="W12" i="47"/>
  <c r="U12" i="47"/>
  <c r="AG11" i="47"/>
  <c r="AE11" i="47"/>
  <c r="AB11" i="47"/>
  <c r="X11" i="47"/>
  <c r="U11" i="47"/>
  <c r="W15" i="46"/>
  <c r="U15" i="46"/>
  <c r="R15" i="46"/>
  <c r="P15" i="46"/>
  <c r="V14" i="46"/>
  <c r="T14" i="46"/>
  <c r="R14" i="46"/>
  <c r="O14" i="46"/>
  <c r="U13" i="46"/>
  <c r="S13" i="46"/>
  <c r="Q13" i="46"/>
  <c r="O13" i="46"/>
  <c r="W12" i="46"/>
  <c r="T12" i="46"/>
  <c r="Q12" i="46"/>
  <c r="N12" i="46"/>
  <c r="V11" i="46"/>
  <c r="S11" i="46"/>
  <c r="P11" i="46"/>
  <c r="N11" i="46"/>
  <c r="O14" i="45"/>
  <c r="M14" i="45"/>
  <c r="K14" i="45"/>
  <c r="N13" i="45"/>
  <c r="L13" i="45"/>
  <c r="K13" i="45"/>
  <c r="O12" i="45"/>
  <c r="L12" i="45"/>
  <c r="J12" i="45"/>
  <c r="N11" i="45"/>
  <c r="M11" i="45"/>
  <c r="J11" i="45"/>
  <c r="B117" i="38"/>
  <c r="B115" i="38"/>
  <c r="D116" i="38" s="1"/>
  <c r="B113" i="38"/>
  <c r="B111" i="38"/>
  <c r="D112" i="38" s="1"/>
  <c r="B109" i="38"/>
  <c r="B105" i="38"/>
  <c r="B103" i="38"/>
  <c r="B101" i="38"/>
  <c r="B99" i="38"/>
  <c r="B97" i="38"/>
  <c r="B95" i="38"/>
  <c r="B93" i="38"/>
  <c r="B91" i="38"/>
  <c r="B89" i="38"/>
  <c r="B87" i="38"/>
  <c r="I13" i="52" l="1"/>
  <c r="G13" i="52"/>
  <c r="H13" i="52"/>
  <c r="G12" i="52"/>
  <c r="I12" i="52"/>
  <c r="H12" i="52"/>
  <c r="H14" i="52"/>
  <c r="I14" i="52"/>
  <c r="G14" i="52"/>
  <c r="F148" i="53"/>
  <c r="D88" i="38"/>
  <c r="B205" i="38" s="1"/>
  <c r="D96" i="38"/>
  <c r="D104" i="38"/>
  <c r="D92" i="38"/>
  <c r="B207" i="38" s="1"/>
  <c r="D100" i="38"/>
  <c r="B211" i="38" s="1"/>
  <c r="B209" i="38"/>
  <c r="B213" i="38"/>
  <c r="B184" i="53"/>
  <c r="Q22" i="45"/>
  <c r="P22" i="45"/>
  <c r="R22" i="45"/>
  <c r="R23" i="45"/>
  <c r="Q23" i="45"/>
  <c r="P23" i="45"/>
  <c r="J160" i="52"/>
  <c r="K160" i="52"/>
  <c r="L160" i="52"/>
  <c r="L161" i="52"/>
  <c r="K161" i="52"/>
  <c r="J161" i="52"/>
  <c r="K96" i="52"/>
  <c r="J96" i="52"/>
  <c r="M96" i="52" s="1"/>
  <c r="AV96" i="52" s="1"/>
  <c r="L96" i="52"/>
  <c r="J97" i="52"/>
  <c r="K97" i="52"/>
  <c r="L97" i="52"/>
  <c r="BI12" i="49"/>
  <c r="BJ12" i="49"/>
  <c r="BH12" i="49"/>
  <c r="BH18" i="49"/>
  <c r="BK18" i="49" s="1"/>
  <c r="BR18" i="49" s="1"/>
  <c r="BS18" i="49" s="1"/>
  <c r="BI18" i="49"/>
  <c r="BJ18" i="49"/>
  <c r="BI17" i="49"/>
  <c r="BJ17" i="49"/>
  <c r="BH17" i="49"/>
  <c r="AT13" i="48"/>
  <c r="AW13" i="48" s="1"/>
  <c r="BD13" i="48" s="1"/>
  <c r="BE13" i="48" s="1"/>
  <c r="AU13" i="48"/>
  <c r="AV13" i="48"/>
  <c r="AT14" i="48"/>
  <c r="AW14" i="48" s="1"/>
  <c r="BD14" i="48" s="1"/>
  <c r="BE14" i="48" s="1"/>
  <c r="AU14" i="48"/>
  <c r="AV14" i="48"/>
  <c r="AT12" i="48"/>
  <c r="AU12" i="48"/>
  <c r="AV12" i="48"/>
  <c r="AI12" i="47"/>
  <c r="AJ12" i="47"/>
  <c r="AH12" i="47"/>
  <c r="AK12" i="47" s="1"/>
  <c r="AR12" i="47" s="1"/>
  <c r="AS12" i="47" s="1"/>
  <c r="AH11" i="47"/>
  <c r="AK11" i="47" s="1"/>
  <c r="AR11" i="47" s="1"/>
  <c r="AS11" i="47" s="1"/>
  <c r="AJ11" i="47"/>
  <c r="AI11" i="47"/>
  <c r="AI14" i="47"/>
  <c r="AJ14" i="47"/>
  <c r="AH14" i="47"/>
  <c r="AK14" i="47" s="1"/>
  <c r="AR14" i="47" s="1"/>
  <c r="AS14" i="47" s="1"/>
  <c r="AH13" i="47"/>
  <c r="AK13" i="47" s="1"/>
  <c r="AR13" i="47" s="1"/>
  <c r="AS13" i="47" s="1"/>
  <c r="AI13" i="47"/>
  <c r="AJ13" i="47"/>
  <c r="X13" i="46"/>
  <c r="AA13" i="46" s="1"/>
  <c r="AH13" i="46" s="1"/>
  <c r="AI13" i="46" s="1"/>
  <c r="Y13" i="46"/>
  <c r="Z13" i="46"/>
  <c r="X14" i="46"/>
  <c r="Y14" i="46"/>
  <c r="Z14" i="46"/>
  <c r="X11" i="46"/>
  <c r="Z11" i="46"/>
  <c r="Y11" i="46"/>
  <c r="X12" i="46"/>
  <c r="AA12" i="46" s="1"/>
  <c r="AH12" i="46" s="1"/>
  <c r="AI12" i="46" s="1"/>
  <c r="Y12" i="46"/>
  <c r="Z12" i="46"/>
  <c r="R21" i="45"/>
  <c r="Q21" i="45"/>
  <c r="P21" i="45"/>
  <c r="Q20" i="45"/>
  <c r="R20" i="45"/>
  <c r="P20" i="45"/>
  <c r="R14" i="45"/>
  <c r="P14" i="45"/>
  <c r="Q14" i="45"/>
  <c r="R13" i="45"/>
  <c r="P13" i="45"/>
  <c r="Q13" i="45"/>
  <c r="R11" i="45"/>
  <c r="Q11" i="45"/>
  <c r="P11" i="45"/>
  <c r="P12" i="45"/>
  <c r="Q12" i="45"/>
  <c r="R12" i="45"/>
  <c r="BI11" i="49"/>
  <c r="BH11" i="49"/>
  <c r="BJ11" i="49"/>
  <c r="AT11" i="48"/>
  <c r="AV11" i="48"/>
  <c r="AU11" i="48"/>
  <c r="J90" i="29"/>
  <c r="K90" i="29"/>
  <c r="L90" i="29"/>
  <c r="L88" i="29"/>
  <c r="K88" i="29"/>
  <c r="J88" i="29"/>
  <c r="K89" i="29"/>
  <c r="J89" i="29"/>
  <c r="L89" i="29"/>
  <c r="R18" i="29"/>
  <c r="R19" i="29"/>
  <c r="D94" i="38"/>
  <c r="F95" i="38" s="1"/>
  <c r="D114" i="38"/>
  <c r="F115" i="38" s="1"/>
  <c r="D102" i="38"/>
  <c r="F103" i="38" s="1"/>
  <c r="D90" i="38"/>
  <c r="B219" i="38"/>
  <c r="B217" i="38"/>
  <c r="D218" i="38" s="1"/>
  <c r="D98" i="38"/>
  <c r="F99" i="38" s="1"/>
  <c r="D110" i="38"/>
  <c r="F111" i="38" s="1"/>
  <c r="H113" i="38" s="1"/>
  <c r="D98" i="53"/>
  <c r="D96" i="53"/>
  <c r="F97" i="53" s="1"/>
  <c r="D92" i="53"/>
  <c r="B137" i="53"/>
  <c r="D138" i="53" s="1"/>
  <c r="F140" i="53" s="1"/>
  <c r="H144" i="53" s="1"/>
  <c r="D88" i="53"/>
  <c r="D86" i="53"/>
  <c r="B125" i="53"/>
  <c r="D126" i="53" s="1"/>
  <c r="D86" i="38"/>
  <c r="B107" i="38"/>
  <c r="D108" i="38" s="1"/>
  <c r="B123" i="53"/>
  <c r="D122" i="53" s="1"/>
  <c r="F124" i="53" s="1"/>
  <c r="H128" i="53" s="1"/>
  <c r="J136" i="53" s="1"/>
  <c r="B141" i="53"/>
  <c r="D142" i="53" s="1"/>
  <c r="B133" i="53"/>
  <c r="D134" i="53" s="1"/>
  <c r="F132" i="53" s="1"/>
  <c r="J14" i="52" l="1"/>
  <c r="AS14" i="52" s="1"/>
  <c r="J12" i="52"/>
  <c r="AS12" i="52" s="1"/>
  <c r="F87" i="38"/>
  <c r="H97" i="38"/>
  <c r="F91" i="38"/>
  <c r="D210" i="38"/>
  <c r="D228" i="38" s="1"/>
  <c r="D206" i="38"/>
  <c r="F208" i="38" s="1"/>
  <c r="D173" i="38"/>
  <c r="D165" i="38"/>
  <c r="B215" i="38"/>
  <c r="D214" i="38" s="1"/>
  <c r="F216" i="38" s="1"/>
  <c r="B194" i="53"/>
  <c r="F111" i="53"/>
  <c r="D166" i="53"/>
  <c r="S22" i="45"/>
  <c r="Z22" i="45" s="1"/>
  <c r="S20" i="45"/>
  <c r="Z20" i="45" s="1"/>
  <c r="S23" i="45"/>
  <c r="Z23" i="45" s="1"/>
  <c r="AA23" i="45" s="1"/>
  <c r="X23" i="45" s="1"/>
  <c r="L51" i="54"/>
  <c r="BK12" i="49"/>
  <c r="BR12" i="49" s="1"/>
  <c r="BS12" i="49" s="1"/>
  <c r="S12" i="45"/>
  <c r="Z12" i="45" s="1"/>
  <c r="S14" i="45"/>
  <c r="Z14" i="45" s="1"/>
  <c r="M161" i="52"/>
  <c r="AV161" i="52" s="1"/>
  <c r="M160" i="52"/>
  <c r="AV160" i="52" s="1"/>
  <c r="AP12" i="47"/>
  <c r="M97" i="52"/>
  <c r="J13" i="52"/>
  <c r="AS13" i="52" s="1"/>
  <c r="BK17" i="49"/>
  <c r="BR17" i="49" s="1"/>
  <c r="BS17" i="49" s="1"/>
  <c r="BK11" i="49"/>
  <c r="BR11" i="49" s="1"/>
  <c r="BS11" i="49" s="1"/>
  <c r="AW12" i="48"/>
  <c r="BD12" i="48" s="1"/>
  <c r="BE12" i="48" s="1"/>
  <c r="AW11" i="48"/>
  <c r="BD11" i="48" s="1"/>
  <c r="BE11" i="48" s="1"/>
  <c r="AP13" i="47"/>
  <c r="AP14" i="47"/>
  <c r="AA14" i="46"/>
  <c r="AH14" i="46" s="1"/>
  <c r="AI14" i="46" s="1"/>
  <c r="AA11" i="46"/>
  <c r="AH11" i="46" s="1"/>
  <c r="S21" i="45"/>
  <c r="Z21" i="45" s="1"/>
  <c r="S13" i="45"/>
  <c r="Z13" i="45" s="1"/>
  <c r="S11" i="45"/>
  <c r="Z11" i="45" s="1"/>
  <c r="M90" i="29"/>
  <c r="T90" i="29" s="1"/>
  <c r="U90" i="29" s="1"/>
  <c r="M88" i="29"/>
  <c r="T88" i="29" s="1"/>
  <c r="U88" i="29" s="1"/>
  <c r="M89" i="29"/>
  <c r="T89" i="29" s="1"/>
  <c r="U89" i="29" s="1"/>
  <c r="D177" i="38"/>
  <c r="AP11" i="47"/>
  <c r="H101" i="38"/>
  <c r="H109" i="38"/>
  <c r="J111" i="38" s="1"/>
  <c r="D232" i="38"/>
  <c r="D179" i="38"/>
  <c r="H85" i="38"/>
  <c r="D106" i="38"/>
  <c r="F107" i="38" s="1"/>
  <c r="H105" i="38" s="1"/>
  <c r="D171" i="38"/>
  <c r="F75" i="53"/>
  <c r="D170" i="53"/>
  <c r="B192" i="53"/>
  <c r="D193" i="53" s="1"/>
  <c r="F69" i="53"/>
  <c r="D84" i="53"/>
  <c r="F85" i="53" s="1"/>
  <c r="D94" i="53"/>
  <c r="F93" i="53" s="1"/>
  <c r="H95" i="53" s="1"/>
  <c r="B180" i="53"/>
  <c r="B190" i="53"/>
  <c r="D90" i="53"/>
  <c r="F89" i="53" s="1"/>
  <c r="H93" i="38"/>
  <c r="J95" i="38" s="1"/>
  <c r="AT13" i="52" l="1"/>
  <c r="N13" i="52" s="1"/>
  <c r="H87" i="53"/>
  <c r="J91" i="53" s="1"/>
  <c r="F178" i="38"/>
  <c r="H89" i="38"/>
  <c r="J87" i="38" s="1"/>
  <c r="D167" i="38"/>
  <c r="F166" i="38" s="1"/>
  <c r="H212" i="38"/>
  <c r="W56" i="38" s="1"/>
  <c r="J103" i="38"/>
  <c r="D226" i="38"/>
  <c r="F227" i="38" s="1"/>
  <c r="F192" i="38"/>
  <c r="H99" i="53"/>
  <c r="B182" i="53"/>
  <c r="U52" i="53"/>
  <c r="D207" i="53"/>
  <c r="B186" i="53"/>
  <c r="B188" i="53"/>
  <c r="D189" i="53" s="1"/>
  <c r="F191" i="53" s="1"/>
  <c r="AA21" i="45"/>
  <c r="X21" i="45" s="1"/>
  <c r="AA22" i="45"/>
  <c r="X22" i="45" s="1"/>
  <c r="AA20" i="45"/>
  <c r="X20" i="45" s="1"/>
  <c r="AA14" i="45"/>
  <c r="X14" i="45" s="1"/>
  <c r="AA12" i="45"/>
  <c r="X12" i="45" s="1"/>
  <c r="AF12" i="46"/>
  <c r="AI11" i="46"/>
  <c r="AA11" i="45"/>
  <c r="X11" i="45" s="1"/>
  <c r="AA13" i="45"/>
  <c r="X13" i="45" s="1"/>
  <c r="AV97" i="52"/>
  <c r="AT14" i="52"/>
  <c r="N14" i="52" s="1"/>
  <c r="AT12" i="52"/>
  <c r="N12" i="52" s="1"/>
  <c r="AW161" i="52"/>
  <c r="Q161" i="52" s="1"/>
  <c r="AW160" i="52"/>
  <c r="Q160" i="52"/>
  <c r="AF11" i="46"/>
  <c r="AF13" i="46"/>
  <c r="AF14" i="46"/>
  <c r="BP11" i="49"/>
  <c r="BP18" i="49"/>
  <c r="BP12" i="49"/>
  <c r="BP17" i="49"/>
  <c r="BB12" i="48"/>
  <c r="R88" i="29"/>
  <c r="R90" i="29"/>
  <c r="R89" i="29"/>
  <c r="R11" i="29"/>
  <c r="BB14" i="48"/>
  <c r="BB11" i="48"/>
  <c r="BB13" i="48"/>
  <c r="F222" i="38"/>
  <c r="D230" i="38"/>
  <c r="F231" i="38" s="1"/>
  <c r="R13" i="29"/>
  <c r="R12" i="29"/>
  <c r="D164" i="53"/>
  <c r="F165" i="53" s="1"/>
  <c r="H167" i="53" s="1"/>
  <c r="F71" i="53"/>
  <c r="H70" i="53" s="1"/>
  <c r="J72" i="53" s="1"/>
  <c r="F109" i="53"/>
  <c r="H110" i="53" s="1"/>
  <c r="D168" i="53"/>
  <c r="F169" i="53" s="1"/>
  <c r="F154" i="53"/>
  <c r="D169" i="38"/>
  <c r="F170" i="38" s="1"/>
  <c r="F146" i="38"/>
  <c r="F107" i="53"/>
  <c r="F73" i="53"/>
  <c r="H74" i="53" s="1"/>
  <c r="H64" i="53"/>
  <c r="F144" i="38" l="1"/>
  <c r="D185" i="53"/>
  <c r="D203" i="53" s="1"/>
  <c r="D181" i="53"/>
  <c r="F183" i="53" s="1"/>
  <c r="H187" i="53" s="1"/>
  <c r="H168" i="38"/>
  <c r="F186" i="38"/>
  <c r="H145" i="38"/>
  <c r="H229" i="38"/>
  <c r="D175" i="38"/>
  <c r="U44" i="53"/>
  <c r="F195" i="53"/>
  <c r="H113" i="53"/>
  <c r="U56" i="53"/>
  <c r="D205" i="53"/>
  <c r="F206" i="53" s="1"/>
  <c r="H79" i="53"/>
  <c r="F105" i="53"/>
  <c r="H106" i="53" s="1"/>
  <c r="J108" i="53" s="1"/>
  <c r="AW97" i="52"/>
  <c r="Q97" i="52" s="1"/>
  <c r="AW96" i="52"/>
  <c r="Q96" i="52" s="1"/>
  <c r="H34" i="38"/>
  <c r="J38" i="38" s="1"/>
  <c r="F234" i="38"/>
  <c r="F220" i="38"/>
  <c r="H221" i="38" s="1"/>
  <c r="F150" i="38"/>
  <c r="F148" i="38"/>
  <c r="H149" i="38" s="1"/>
  <c r="F156" i="53"/>
  <c r="H77" i="53"/>
  <c r="H101" i="53"/>
  <c r="H66" i="53"/>
  <c r="F174" i="53"/>
  <c r="J65" i="53" l="1"/>
  <c r="U38" i="53" s="1"/>
  <c r="J100" i="53"/>
  <c r="U46" i="53" s="1"/>
  <c r="D201" i="53"/>
  <c r="F202" i="53" s="1"/>
  <c r="J78" i="53"/>
  <c r="H155" i="53"/>
  <c r="U54" i="53" s="1"/>
  <c r="J147" i="38"/>
  <c r="H182" i="38"/>
  <c r="F174" i="38"/>
  <c r="H176" i="38" s="1"/>
  <c r="J172" i="38" s="1"/>
  <c r="W48" i="38" s="1"/>
  <c r="F190" i="38"/>
  <c r="W60" i="38"/>
  <c r="H232" i="38"/>
  <c r="W61" i="38" s="1"/>
  <c r="F188" i="38"/>
  <c r="H187" i="38" s="1"/>
  <c r="F236" i="38"/>
  <c r="H235" i="38" s="1"/>
  <c r="W58" i="38"/>
  <c r="W44" i="38"/>
  <c r="U48" i="53"/>
  <c r="U60" i="53"/>
  <c r="F197" i="53"/>
  <c r="U40" i="53"/>
  <c r="H115" i="53"/>
  <c r="J114" i="53" s="1"/>
  <c r="F172" i="53"/>
  <c r="U42" i="53"/>
  <c r="H125" i="38"/>
  <c r="H217" i="38"/>
  <c r="W57" i="38" s="1"/>
  <c r="H18" i="38"/>
  <c r="J22" i="38" s="1"/>
  <c r="H131" i="38"/>
  <c r="J102" i="53"/>
  <c r="U47" i="53" s="1"/>
  <c r="H157" i="53"/>
  <c r="U55" i="53" s="1"/>
  <c r="H170" i="53"/>
  <c r="U57" i="53" s="1"/>
  <c r="J96" i="53"/>
  <c r="U45" i="53" s="1"/>
  <c r="J145" i="53"/>
  <c r="U53" i="53" s="1"/>
  <c r="H73" i="38"/>
  <c r="H129" i="38"/>
  <c r="J130" i="38" s="1"/>
  <c r="H50" i="38"/>
  <c r="J54" i="38" s="1"/>
  <c r="L46" i="38" s="1"/>
  <c r="H180" i="38"/>
  <c r="H3" i="38"/>
  <c r="J6" i="38" s="1"/>
  <c r="H127" i="38"/>
  <c r="L51" i="53"/>
  <c r="U37" i="53" s="1"/>
  <c r="H152" i="38"/>
  <c r="H204" i="53" l="1"/>
  <c r="U64" i="53" s="1"/>
  <c r="F211" i="53"/>
  <c r="H196" i="53"/>
  <c r="U62" i="53" s="1"/>
  <c r="J67" i="53"/>
  <c r="U39" i="53" s="1"/>
  <c r="H173" i="53"/>
  <c r="U58" i="53" s="1"/>
  <c r="J126" i="38"/>
  <c r="L128" i="38" s="1"/>
  <c r="H191" i="38"/>
  <c r="J189" i="38" s="1"/>
  <c r="W52" i="38" s="1"/>
  <c r="W62" i="38"/>
  <c r="J181" i="38"/>
  <c r="J183" i="38" s="1"/>
  <c r="W51" i="38" s="1"/>
  <c r="L14" i="38"/>
  <c r="N30" i="38" s="1"/>
  <c r="H154" i="38"/>
  <c r="H71" i="38"/>
  <c r="H194" i="38"/>
  <c r="H223" i="38"/>
  <c r="W59" i="38" s="1"/>
  <c r="J64" i="38"/>
  <c r="H237" i="38"/>
  <c r="W63" i="38" s="1"/>
  <c r="J80" i="53"/>
  <c r="U43" i="53" s="1"/>
  <c r="H198" i="53"/>
  <c r="U63" i="53" s="1"/>
  <c r="H192" i="53"/>
  <c r="U61" i="53" s="1"/>
  <c r="J111" i="53"/>
  <c r="U49" i="53" s="1"/>
  <c r="J75" i="53"/>
  <c r="U41" i="53" s="1"/>
  <c r="H175" i="53"/>
  <c r="U59" i="53" s="1"/>
  <c r="U50" i="53"/>
  <c r="J116" i="53"/>
  <c r="U51" i="53" s="1"/>
  <c r="H207" i="53"/>
  <c r="U65" i="53" s="1"/>
  <c r="F209" i="53"/>
  <c r="H210" i="53" s="1"/>
  <c r="J135" i="38"/>
  <c r="J150" i="38"/>
  <c r="W45" i="38" s="1"/>
  <c r="J177" i="38"/>
  <c r="W49" i="38" s="1"/>
  <c r="H69" i="38"/>
  <c r="J70" i="38" s="1"/>
  <c r="W50" i="38" l="1"/>
  <c r="H196" i="38"/>
  <c r="J195" i="38" s="1"/>
  <c r="J153" i="38"/>
  <c r="W46" i="38" s="1"/>
  <c r="W40" i="38"/>
  <c r="J133" i="38"/>
  <c r="L134" i="38" s="1"/>
  <c r="W42" i="38" s="1"/>
  <c r="J192" i="38"/>
  <c r="W53" i="38" s="1"/>
  <c r="W32" i="38"/>
  <c r="H75" i="38"/>
  <c r="U66" i="53"/>
  <c r="H212" i="53"/>
  <c r="J155" i="38"/>
  <c r="W47" i="38" s="1"/>
  <c r="W54" i="38" l="1"/>
  <c r="J197" i="38"/>
  <c r="W55" i="38" s="1"/>
  <c r="L131" i="38"/>
  <c r="W41" i="38" s="1"/>
  <c r="J74" i="38"/>
  <c r="L72" i="38" s="1"/>
  <c r="W36" i="38" s="1"/>
  <c r="J62" i="38"/>
  <c r="J77" i="38"/>
  <c r="U67" i="53"/>
  <c r="V54" i="53" s="1" a="1"/>
  <c r="V54" i="53" s="1"/>
  <c r="Q42" i="53"/>
  <c r="Q49" i="53"/>
  <c r="Q47" i="53"/>
  <c r="Q65" i="53"/>
  <c r="Q57" i="53"/>
  <c r="Q53" i="53"/>
  <c r="Q54" i="53"/>
  <c r="V37" i="53" a="1"/>
  <c r="V37" i="53" s="1"/>
  <c r="Q37" i="53" s="1"/>
  <c r="V53" i="53" a="1"/>
  <c r="V53" i="53" s="1"/>
  <c r="V47" i="53" a="1"/>
  <c r="V47" i="53" s="1"/>
  <c r="V63" i="53" a="1"/>
  <c r="V63" i="53" s="1"/>
  <c r="Q63" i="53" s="1"/>
  <c r="V60" i="53" a="1"/>
  <c r="V60" i="53" s="1"/>
  <c r="Q60" i="53" s="1"/>
  <c r="V57" i="53" a="1"/>
  <c r="V57" i="53" s="1"/>
  <c r="V50" i="53" a="1"/>
  <c r="V50" i="53" s="1"/>
  <c r="Q50" i="53" s="1"/>
  <c r="V51" i="53" a="1"/>
  <c r="V51" i="53" s="1"/>
  <c r="Q51" i="53" s="1"/>
  <c r="V64" i="53" a="1"/>
  <c r="V64" i="53" s="1"/>
  <c r="Q64" i="53" s="1"/>
  <c r="V42" i="53" a="1"/>
  <c r="V42" i="53" s="1"/>
  <c r="V43" i="53" a="1"/>
  <c r="V43" i="53" s="1"/>
  <c r="Q43" i="53" s="1"/>
  <c r="V61" i="53" a="1"/>
  <c r="V61" i="53" s="1"/>
  <c r="Q61" i="53" s="1"/>
  <c r="V38" i="53" a="1"/>
  <c r="V38" i="53" s="1"/>
  <c r="Q38" i="53" s="1"/>
  <c r="V55" i="53" a="1"/>
  <c r="V55" i="53" s="1"/>
  <c r="Q55" i="53" s="1"/>
  <c r="V52" i="53" a="1"/>
  <c r="V52" i="53" s="1"/>
  <c r="Q52" i="53" s="1"/>
  <c r="V65" i="53" a="1"/>
  <c r="V65" i="53" s="1"/>
  <c r="V59" i="53" a="1"/>
  <c r="V59" i="53" s="1"/>
  <c r="Q59" i="53" s="1"/>
  <c r="V49" i="53" a="1"/>
  <c r="V49" i="53" s="1"/>
  <c r="L136" i="38"/>
  <c r="W43" i="38" s="1"/>
  <c r="N47" i="38"/>
  <c r="W33" i="38" s="1"/>
  <c r="J79" i="38" l="1"/>
  <c r="L78" i="38" s="1"/>
  <c r="W38" i="38" s="1"/>
  <c r="L63" i="38"/>
  <c r="W34" i="38" s="1"/>
  <c r="L75" i="38"/>
  <c r="W37" i="38" s="1"/>
  <c r="V56" i="53" a="1"/>
  <c r="V56" i="53" s="1"/>
  <c r="Q56" i="53" s="1"/>
  <c r="V62" i="53" a="1"/>
  <c r="V62" i="53" s="1"/>
  <c r="Q62" i="53" s="1"/>
  <c r="V45" i="53" a="1"/>
  <c r="V45" i="53" s="1"/>
  <c r="Q45" i="53" s="1"/>
  <c r="V67" i="53" a="1"/>
  <c r="V67" i="53" s="1"/>
  <c r="Q67" i="53" s="1"/>
  <c r="V41" i="53" a="1"/>
  <c r="V41" i="53" s="1"/>
  <c r="Q41" i="53" s="1"/>
  <c r="V46" i="53" a="1"/>
  <c r="V46" i="53" s="1"/>
  <c r="Q46" i="53" s="1"/>
  <c r="V58" i="53" a="1"/>
  <c r="V58" i="53" s="1"/>
  <c r="Q58" i="53" s="1"/>
  <c r="V36" i="53" a="1"/>
  <c r="V36" i="53" s="1"/>
  <c r="Q36" i="53" s="1"/>
  <c r="V39" i="53" a="1"/>
  <c r="V39" i="53" s="1"/>
  <c r="Q39" i="53" s="1"/>
  <c r="V40" i="53" a="1"/>
  <c r="V40" i="53" s="1"/>
  <c r="Q40" i="53" s="1"/>
  <c r="V48" i="53" a="1"/>
  <c r="V48" i="53" s="1"/>
  <c r="Q48" i="53" s="1"/>
  <c r="V66" i="53" a="1"/>
  <c r="V66" i="53" s="1"/>
  <c r="Q66" i="53" s="1"/>
  <c r="V44" i="53" a="1"/>
  <c r="V44" i="53" s="1"/>
  <c r="Q44" i="53" s="1"/>
  <c r="L80" i="38" l="1"/>
  <c r="W39" i="38" s="1"/>
  <c r="L65" i="38"/>
  <c r="S43" i="38" l="1"/>
  <c r="S36" i="38"/>
  <c r="S32" i="38"/>
  <c r="S63" i="38"/>
  <c r="S56" i="38"/>
  <c r="S47" i="38"/>
  <c r="S39" i="38"/>
  <c r="S53" i="38"/>
  <c r="S44" i="38"/>
  <c r="S60" i="38"/>
  <c r="S57" i="38"/>
  <c r="S34" i="38"/>
  <c r="S52" i="38"/>
  <c r="S49" i="38"/>
  <c r="S61" i="38"/>
  <c r="S48" i="38"/>
  <c r="W35" i="38"/>
  <c r="S40" i="38"/>
  <c r="S62" i="38"/>
  <c r="S58" i="38"/>
  <c r="S54" i="38"/>
  <c r="S41" i="38"/>
  <c r="S33" i="38"/>
  <c r="S59" i="38"/>
  <c r="S55" i="38"/>
  <c r="S51" i="38"/>
  <c r="S50" i="38"/>
  <c r="S46" i="38"/>
  <c r="S42" i="38"/>
  <c r="S38" i="38"/>
  <c r="S45" i="38"/>
  <c r="S37" i="38"/>
  <c r="X43" i="38" a="1"/>
  <c r="X43" i="38" s="1"/>
  <c r="X55" i="38" l="1" a="1"/>
  <c r="X55" i="38" s="1"/>
  <c r="X36" i="38" a="1"/>
  <c r="X36" i="38" s="1"/>
  <c r="X52" i="38" a="1"/>
  <c r="X52" i="38" s="1"/>
  <c r="X38" i="38" a="1"/>
  <c r="X38" i="38" s="1"/>
  <c r="X46" i="38" a="1"/>
  <c r="X46" i="38" s="1"/>
  <c r="X33" i="38" a="1"/>
  <c r="X33" i="38" s="1"/>
  <c r="X40" i="38" a="1"/>
  <c r="X40" i="38" s="1"/>
  <c r="X49" i="38" a="1"/>
  <c r="X49" i="38" s="1"/>
  <c r="X54" i="38" a="1"/>
  <c r="X54" i="38" s="1"/>
  <c r="X59" i="38" a="1"/>
  <c r="X59" i="38" s="1"/>
  <c r="X44" i="38" a="1"/>
  <c r="X44" i="38" s="1"/>
  <c r="S35" i="38"/>
  <c r="X47" i="38" a="1"/>
  <c r="X47" i="38" s="1"/>
  <c r="X39" i="38" a="1"/>
  <c r="X39" i="38" s="1"/>
  <c r="X42" i="38" a="1"/>
  <c r="X42" i="38" s="1"/>
  <c r="X60" i="38" a="1"/>
  <c r="X60" i="38" s="1"/>
  <c r="X61" i="38" a="1"/>
  <c r="X61" i="38" s="1"/>
  <c r="X45" i="38" a="1"/>
  <c r="X45" i="38" s="1"/>
  <c r="X57" i="38" a="1"/>
  <c r="X57" i="38" s="1"/>
  <c r="X41" i="38" a="1"/>
  <c r="X41" i="38" s="1"/>
  <c r="X63" i="38" a="1"/>
  <c r="X63" i="38" s="1"/>
  <c r="X58" i="38" a="1"/>
  <c r="X58" i="38" s="1"/>
  <c r="X53" i="38" a="1"/>
  <c r="X53" i="38" s="1"/>
  <c r="X35" i="38" a="1"/>
  <c r="X35" i="38" s="1"/>
  <c r="X56" i="38" a="1"/>
  <c r="X56" i="38" s="1"/>
  <c r="X51" i="38" a="1"/>
  <c r="X51" i="38" s="1"/>
  <c r="X62" i="38" a="1"/>
  <c r="X62" i="38" s="1"/>
  <c r="X34" i="38" a="1"/>
  <c r="X34" i="38" s="1"/>
  <c r="X48" i="38" a="1"/>
  <c r="X48" i="38" s="1"/>
  <c r="X32" i="38" a="1"/>
  <c r="X32" i="38" s="1"/>
  <c r="X50" i="38" a="1"/>
  <c r="X50" i="38" s="1"/>
  <c r="X37" i="38" a="1"/>
  <c r="X37" i="38" s="1"/>
</calcChain>
</file>

<file path=xl/sharedStrings.xml><?xml version="1.0" encoding="utf-8"?>
<sst xmlns="http://schemas.openxmlformats.org/spreadsheetml/2006/main" count="4298" uniqueCount="377">
  <si>
    <t>p25</t>
  </si>
  <si>
    <t>R2</t>
  </si>
  <si>
    <t>R3</t>
  </si>
  <si>
    <t>R1</t>
  </si>
  <si>
    <t>R4</t>
  </si>
  <si>
    <t>Repêchés</t>
  </si>
  <si>
    <t>p61</t>
  </si>
  <si>
    <t>p62</t>
  </si>
  <si>
    <t>p47</t>
  </si>
  <si>
    <t>p48</t>
  </si>
  <si>
    <t>p50</t>
  </si>
  <si>
    <t>p49</t>
  </si>
  <si>
    <t>p51</t>
  </si>
  <si>
    <t>p52</t>
  </si>
  <si>
    <t>p2</t>
  </si>
  <si>
    <t>p1</t>
  </si>
  <si>
    <t>p4</t>
  </si>
  <si>
    <t>p3</t>
  </si>
  <si>
    <t>p6</t>
  </si>
  <si>
    <t>p5</t>
  </si>
  <si>
    <t>p8</t>
  </si>
  <si>
    <t>p7</t>
  </si>
  <si>
    <t>p10</t>
  </si>
  <si>
    <t>p9</t>
  </si>
  <si>
    <t>p12</t>
  </si>
  <si>
    <t>p11</t>
  </si>
  <si>
    <t>p24</t>
  </si>
  <si>
    <t>p23</t>
  </si>
  <si>
    <t>p22</t>
  </si>
  <si>
    <t>p21</t>
  </si>
  <si>
    <t>p20</t>
  </si>
  <si>
    <t>p19</t>
  </si>
  <si>
    <t>p38</t>
  </si>
  <si>
    <t>p37</t>
  </si>
  <si>
    <t>p42</t>
  </si>
  <si>
    <t>p28</t>
  </si>
  <si>
    <t>p29</t>
  </si>
  <si>
    <t>p26</t>
  </si>
  <si>
    <t>p27</t>
  </si>
  <si>
    <t>p30</t>
  </si>
  <si>
    <t>p41</t>
  </si>
  <si>
    <t>p40</t>
  </si>
  <si>
    <t>p39</t>
  </si>
  <si>
    <t>p43</t>
  </si>
  <si>
    <t>p45</t>
  </si>
  <si>
    <t>p44</t>
  </si>
  <si>
    <t>p46</t>
  </si>
  <si>
    <t>p58</t>
  </si>
  <si>
    <t>p57</t>
  </si>
  <si>
    <t>p59</t>
  </si>
  <si>
    <t>p60</t>
  </si>
  <si>
    <t>p53</t>
  </si>
  <si>
    <t>p54</t>
  </si>
  <si>
    <t>p13</t>
  </si>
  <si>
    <t>p15</t>
  </si>
  <si>
    <t>p17</t>
  </si>
  <si>
    <t>p14</t>
  </si>
  <si>
    <t>p16</t>
  </si>
  <si>
    <t>p18</t>
  </si>
  <si>
    <t>p31</t>
  </si>
  <si>
    <t>p32</t>
  </si>
  <si>
    <t>p34</t>
  </si>
  <si>
    <t>p33</t>
  </si>
  <si>
    <t>p35</t>
  </si>
  <si>
    <t>p36</t>
  </si>
  <si>
    <t>p55</t>
  </si>
  <si>
    <t>p56</t>
  </si>
  <si>
    <t xml:space="preserve"> R1</t>
  </si>
  <si>
    <t xml:space="preserve"> R2</t>
  </si>
  <si>
    <t xml:space="preserve"> R3</t>
  </si>
  <si>
    <t xml:space="preserve"> R4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</si>
  <si>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</si>
  <si>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</si>
  <si>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</si>
  <si>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</si>
  <si>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</si>
  <si>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</si>
  <si>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</si>
  <si>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</si>
  <si>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</si>
  <si>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</si>
  <si>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</si>
  <si>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</si>
  <si>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</si>
  <si>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</si>
  <si>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</si>
  <si>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</si>
  <si>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</si>
  <si>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</si>
  <si>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M25</t>
  </si>
  <si>
    <t>M26</t>
  </si>
  <si>
    <t>M27</t>
  </si>
  <si>
    <t>M28</t>
  </si>
  <si>
    <t>M29</t>
  </si>
  <si>
    <t>M30</t>
  </si>
  <si>
    <t>M31</t>
  </si>
  <si>
    <t>M32</t>
  </si>
  <si>
    <t>M45</t>
  </si>
  <si>
    <t>M46</t>
  </si>
  <si>
    <t>M47</t>
  </si>
  <si>
    <t>M48</t>
  </si>
  <si>
    <t>M61</t>
  </si>
  <si>
    <t>M62</t>
  </si>
  <si>
    <t>M63</t>
  </si>
  <si>
    <t>M64</t>
  </si>
  <si>
    <t>M75</t>
  </si>
  <si>
    <t>M96</t>
  </si>
  <si>
    <t>M76</t>
  </si>
  <si>
    <t>M95</t>
  </si>
  <si>
    <t>M77</t>
  </si>
  <si>
    <t>M78</t>
  </si>
  <si>
    <t>M94</t>
  </si>
  <si>
    <t>M93</t>
  </si>
  <si>
    <t>p75</t>
  </si>
  <si>
    <t>p76</t>
  </si>
  <si>
    <t>p63</t>
  </si>
  <si>
    <t>p64</t>
  </si>
  <si>
    <t>p77</t>
  </si>
  <si>
    <t>p78</t>
  </si>
  <si>
    <t>M19</t>
  </si>
  <si>
    <t>M20</t>
  </si>
  <si>
    <t>M21</t>
  </si>
  <si>
    <t>M22</t>
  </si>
  <si>
    <t>M23</t>
  </si>
  <si>
    <t>M24</t>
  </si>
  <si>
    <t>M33</t>
  </si>
  <si>
    <t>M34</t>
  </si>
  <si>
    <t>M35</t>
  </si>
  <si>
    <t>M36</t>
  </si>
  <si>
    <t>M37</t>
  </si>
  <si>
    <t>M38</t>
  </si>
  <si>
    <t>M39</t>
  </si>
  <si>
    <t>M40</t>
  </si>
  <si>
    <t>M49</t>
  </si>
  <si>
    <t>M50</t>
  </si>
  <si>
    <t>M51</t>
  </si>
  <si>
    <t>M52</t>
  </si>
  <si>
    <t>M57</t>
  </si>
  <si>
    <t>M58</t>
  </si>
  <si>
    <t>M59</t>
  </si>
  <si>
    <t>M60</t>
  </si>
  <si>
    <t>M79</t>
  </si>
  <si>
    <t>M80</t>
  </si>
  <si>
    <t>M92</t>
  </si>
  <si>
    <t>M91</t>
  </si>
  <si>
    <t>p79</t>
  </si>
  <si>
    <t>p80</t>
  </si>
  <si>
    <t>M65</t>
  </si>
  <si>
    <t>M66</t>
  </si>
  <si>
    <t>M90</t>
  </si>
  <si>
    <t>M89</t>
  </si>
  <si>
    <t>p65</t>
  </si>
  <si>
    <t>p66</t>
  </si>
  <si>
    <t>M53</t>
  </si>
  <si>
    <t>M54</t>
  </si>
  <si>
    <t>M55</t>
  </si>
  <si>
    <t>M56</t>
  </si>
  <si>
    <t>M67</t>
  </si>
  <si>
    <t>M68</t>
  </si>
  <si>
    <t>M88</t>
  </si>
  <si>
    <t>M87</t>
  </si>
  <si>
    <t>M86</t>
  </si>
  <si>
    <t>M85</t>
  </si>
  <si>
    <t>M69</t>
  </si>
  <si>
    <t>M70</t>
  </si>
  <si>
    <t>p67</t>
  </si>
  <si>
    <t>p68</t>
  </si>
  <si>
    <t>p69</t>
  </si>
  <si>
    <t>p70</t>
  </si>
  <si>
    <t>M41</t>
  </si>
  <si>
    <t>M42</t>
  </si>
  <si>
    <t>M43</t>
  </si>
  <si>
    <t>M44</t>
  </si>
  <si>
    <t>M71</t>
  </si>
  <si>
    <t>M72</t>
  </si>
  <si>
    <t>M84</t>
  </si>
  <si>
    <t>M83</t>
  </si>
  <si>
    <t>M73</t>
  </si>
  <si>
    <t>M74</t>
  </si>
  <si>
    <t>M82</t>
  </si>
  <si>
    <t>M81</t>
  </si>
  <si>
    <t>p71</t>
  </si>
  <si>
    <t>p72</t>
  </si>
  <si>
    <t>p73</t>
  </si>
  <si>
    <t>p74</t>
  </si>
  <si>
    <t xml:space="preserve"> 1er</t>
  </si>
  <si>
    <t>2è</t>
  </si>
  <si>
    <t>3è</t>
  </si>
  <si>
    <t>4è</t>
  </si>
  <si>
    <t>5è</t>
  </si>
  <si>
    <t>6è</t>
  </si>
  <si>
    <t>7è</t>
  </si>
  <si>
    <t>8è</t>
  </si>
  <si>
    <t>9è</t>
  </si>
  <si>
    <t>10è</t>
  </si>
  <si>
    <t>11è</t>
  </si>
  <si>
    <t>12è</t>
  </si>
  <si>
    <t>13è</t>
  </si>
  <si>
    <t>14è</t>
  </si>
  <si>
    <t>15è</t>
  </si>
  <si>
    <t>16è</t>
  </si>
  <si>
    <t>17è</t>
  </si>
  <si>
    <t>18è</t>
  </si>
  <si>
    <t>19è</t>
  </si>
  <si>
    <t>20è</t>
  </si>
  <si>
    <t>21è</t>
  </si>
  <si>
    <t>22è</t>
  </si>
  <si>
    <t>23è</t>
  </si>
  <si>
    <t>24è</t>
  </si>
  <si>
    <t>25è</t>
  </si>
  <si>
    <t>26è</t>
  </si>
  <si>
    <t>27è</t>
  </si>
  <si>
    <t>28è</t>
  </si>
  <si>
    <t>29è</t>
  </si>
  <si>
    <t>30è</t>
  </si>
  <si>
    <t>31è</t>
  </si>
  <si>
    <t>32è</t>
  </si>
  <si>
    <t>N°1</t>
  </si>
  <si>
    <t>N°2</t>
  </si>
  <si>
    <t>N°3</t>
  </si>
  <si>
    <t>POINTS</t>
  </si>
  <si>
    <t>SCORE AVERAGE</t>
  </si>
  <si>
    <t>Joués</t>
  </si>
  <si>
    <t>Gagnés</t>
  </si>
  <si>
    <t>Nuls</t>
  </si>
  <si>
    <t>Perdus</t>
  </si>
  <si>
    <t>Pour</t>
  </si>
  <si>
    <t>Contre</t>
  </si>
  <si>
    <t>Différence</t>
  </si>
  <si>
    <t>CLASSEMENT</t>
  </si>
  <si>
    <t>RÉSULTATS</t>
  </si>
  <si>
    <t>POULE A</t>
  </si>
  <si>
    <t>POULE B</t>
  </si>
  <si>
    <t>POULE C</t>
  </si>
  <si>
    <t>POULE D</t>
  </si>
  <si>
    <t>POULE E</t>
  </si>
  <si>
    <t>POULE F</t>
  </si>
  <si>
    <t>POULE G</t>
  </si>
  <si>
    <t>POULE H</t>
  </si>
  <si>
    <t>POULE I</t>
  </si>
  <si>
    <t>POULE J</t>
  </si>
  <si>
    <t>N°4</t>
  </si>
  <si>
    <t>N°5</t>
  </si>
  <si>
    <t>N°6</t>
  </si>
  <si>
    <t>POULE K</t>
  </si>
  <si>
    <t>POULE L</t>
  </si>
  <si>
    <t>N°7</t>
  </si>
  <si>
    <t>N°8</t>
  </si>
  <si>
    <t>N°9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</si>
  <si>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</si>
  <si>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</si>
  <si>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</si>
  <si>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</si>
  <si>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</si>
  <si>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</si>
  <si>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</si>
  <si>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</si>
  <si>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</si>
  <si>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</si>
  <si>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</si>
  <si>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>N°21</t>
  </si>
  <si>
    <t>N°22</t>
  </si>
  <si>
    <t>N°23</t>
  </si>
  <si>
    <t>N°24</t>
  </si>
  <si>
    <t>N°25</t>
  </si>
  <si>
    <t>N°26</t>
  </si>
  <si>
    <t>N°27</t>
  </si>
  <si>
    <t>N°28</t>
  </si>
  <si>
    <t>1er</t>
  </si>
  <si>
    <t>POULE 8A</t>
  </si>
  <si>
    <t>Diff.</t>
  </si>
  <si>
    <t>POULE 3A</t>
  </si>
  <si>
    <t>POULE 4A</t>
  </si>
  <si>
    <t>POULE 5A</t>
  </si>
  <si>
    <t>POULE 6A</t>
  </si>
  <si>
    <t>POULE 7A</t>
  </si>
  <si>
    <t>POULE 3B</t>
  </si>
  <si>
    <t>POULE 3C</t>
  </si>
  <si>
    <t>POULE 3D</t>
  </si>
  <si>
    <t>POULE 3E</t>
  </si>
  <si>
    <t>POULE 3F</t>
  </si>
  <si>
    <t>POULE 3G</t>
  </si>
  <si>
    <t>POULE 3H</t>
  </si>
  <si>
    <t>POULE 3I</t>
  </si>
  <si>
    <t>POULE 3J</t>
  </si>
  <si>
    <t>POULE 3K</t>
  </si>
  <si>
    <t>POULE 3L</t>
  </si>
  <si>
    <t>POULE 4B</t>
  </si>
  <si>
    <t>POULE 4C</t>
  </si>
  <si>
    <t>POULE 4D</t>
  </si>
  <si>
    <t>POULE 4E</t>
  </si>
  <si>
    <t>POULE 4F</t>
  </si>
  <si>
    <t>POULE 4G</t>
  </si>
  <si>
    <t>POULE 4H</t>
  </si>
  <si>
    <t>POULE 4I</t>
  </si>
  <si>
    <t>POULE 5B</t>
  </si>
  <si>
    <t>POULE 5C</t>
  </si>
  <si>
    <t>POULE 5D</t>
  </si>
  <si>
    <t>POULE 5E</t>
  </si>
  <si>
    <t>POULE 5F</t>
  </si>
  <si>
    <t>POULE 5G</t>
  </si>
  <si>
    <t>POULE 6B</t>
  </si>
  <si>
    <t>POULE 6C</t>
  </si>
  <si>
    <t>POULE 6D</t>
  </si>
  <si>
    <t>POULE 6E</t>
  </si>
  <si>
    <t>POULE 6F</t>
  </si>
  <si>
    <t>POULE 7B</t>
  </si>
  <si>
    <t>POULE 7C</t>
  </si>
  <si>
    <t>POULE 7D</t>
  </si>
  <si>
    <t>POULE 7E</t>
  </si>
  <si>
    <t>POULE 8B</t>
  </si>
  <si>
    <t>POULE 8C</t>
  </si>
  <si>
    <t>POULE 8D</t>
  </si>
  <si>
    <t>POULE 8E</t>
  </si>
  <si>
    <t>TOURNOI CLASSANT</t>
  </si>
  <si>
    <t>TOURNOI À ÉLIMINATION DIRECTE</t>
  </si>
  <si>
    <t>TOURNOI CLASSANT AVEC REPÊCHAGE</t>
  </si>
  <si>
    <t>NOMS</t>
  </si>
  <si>
    <t>POULES DE 3</t>
  </si>
  <si>
    <t>POULES DE 4</t>
  </si>
  <si>
    <t>POULES DE 5</t>
  </si>
  <si>
    <t>POULES DE 6</t>
  </si>
  <si>
    <t>POULES DE 7</t>
  </si>
  <si>
    <t>POULES DE 8</t>
  </si>
  <si>
    <t>2ème</t>
  </si>
  <si>
    <t>3ème</t>
  </si>
  <si>
    <t>4ème</t>
  </si>
  <si>
    <t>5ème</t>
  </si>
  <si>
    <t>6ème</t>
  </si>
  <si>
    <t>7ème</t>
  </si>
  <si>
    <t>8ème</t>
  </si>
  <si>
    <t>TED</t>
  </si>
  <si>
    <t>TC</t>
  </si>
  <si>
    <t>TCR</t>
  </si>
  <si>
    <t>SOMME</t>
  </si>
  <si>
    <t>MAGIQUE</t>
  </si>
  <si>
    <t>GOAL-AVERAGE</t>
  </si>
  <si>
    <t>CLASSEMENT AVEC VIDES</t>
  </si>
  <si>
    <t>CLASSEMENT SANS VIDES</t>
  </si>
  <si>
    <t>POULES
DE 3</t>
  </si>
  <si>
    <t>POULES
DE 4</t>
  </si>
  <si>
    <t>POULES
DE 5</t>
  </si>
  <si>
    <t>POULES
DE 6</t>
  </si>
  <si>
    <t>POULES
DE 7</t>
  </si>
  <si>
    <t>POULES
DE 8</t>
  </si>
  <si>
    <r>
      <t xml:space="preserve"> </t>
    </r>
    <r>
      <rPr>
        <b/>
        <sz val="10"/>
        <rFont val="Wingdings 3"/>
        <family val="1"/>
        <charset val="2"/>
      </rPr>
      <t>t</t>
    </r>
    <r>
      <rPr>
        <b/>
        <sz val="10"/>
        <rFont val="Arial"/>
        <family val="2"/>
      </rPr>
      <t xml:space="preserve"> Points match GAGNÉ</t>
    </r>
  </si>
  <si>
    <r>
      <t xml:space="preserve"> </t>
    </r>
    <r>
      <rPr>
        <b/>
        <sz val="10"/>
        <rFont val="Wingdings 3"/>
        <family val="1"/>
        <charset val="2"/>
      </rPr>
      <t>t</t>
    </r>
    <r>
      <rPr>
        <b/>
        <sz val="10"/>
        <rFont val="Arial"/>
        <family val="2"/>
      </rPr>
      <t xml:space="preserve"> Points match NUL</t>
    </r>
  </si>
  <si>
    <r>
      <t xml:space="preserve"> </t>
    </r>
    <r>
      <rPr>
        <b/>
        <sz val="10"/>
        <rFont val="Wingdings 3"/>
        <family val="1"/>
        <charset val="2"/>
      </rPr>
      <t>t</t>
    </r>
    <r>
      <rPr>
        <b/>
        <sz val="10"/>
        <rFont val="Arial"/>
        <family val="2"/>
      </rPr>
      <t xml:space="preserve"> Points match PERDU</t>
    </r>
  </si>
  <si>
    <r>
      <t xml:space="preserve"> </t>
    </r>
    <r>
      <rPr>
        <b/>
        <sz val="10"/>
        <rFont val="Wingdings 3"/>
        <family val="1"/>
        <charset val="2"/>
      </rPr>
      <t>t</t>
    </r>
    <r>
      <rPr>
        <b/>
        <sz val="10"/>
        <rFont val="Arial"/>
        <family val="2"/>
      </rPr>
      <t xml:space="preserve"> Nombre de poules à afficher</t>
    </r>
  </si>
  <si>
    <r>
      <t>CLASS</t>
    </r>
    <r>
      <rPr>
        <b/>
        <vertAlign val="superscript"/>
        <sz val="8"/>
        <color rgb="FFFF0000"/>
        <rFont val="Arial"/>
        <family val="2"/>
      </rPr>
      <t>T</t>
    </r>
  </si>
  <si>
    <r>
      <t xml:space="preserve"> </t>
    </r>
    <r>
      <rPr>
        <b/>
        <sz val="12"/>
        <rFont val="Wingdings 3"/>
        <family val="1"/>
        <charset val="2"/>
      </rPr>
      <t>t</t>
    </r>
    <r>
      <rPr>
        <b/>
        <sz val="12"/>
        <rFont val="Arial"/>
        <family val="2"/>
      </rPr>
      <t xml:space="preserve"> Nombre de participants</t>
    </r>
  </si>
  <si>
    <t xml:space="preserve"> : Match en attente</t>
  </si>
  <si>
    <t xml:space="preserve"> : N° du terrain à renseigner</t>
  </si>
  <si>
    <t xml:space="preserve"> : Match en cours</t>
  </si>
  <si>
    <t xml:space="preserve"> : Scores à renseigner</t>
  </si>
  <si>
    <t xml:space="preserve"> : Match terminé</t>
  </si>
  <si>
    <t xml:space="preserve"> : Noms à renseigner selon</t>
  </si>
  <si>
    <t xml:space="preserve">   les têtes de série</t>
  </si>
  <si>
    <t>IMPRESSION</t>
  </si>
  <si>
    <t>N°</t>
  </si>
  <si>
    <t>DATE</t>
  </si>
  <si>
    <t>TITRE</t>
  </si>
  <si>
    <t xml:space="preserve">SAUVEGARDES </t>
  </si>
  <si>
    <t>(30 maximum)</t>
  </si>
  <si>
    <t>VOIR</t>
  </si>
  <si>
    <t>EFFACER</t>
  </si>
  <si>
    <t>MATCHS &amp; SCORES</t>
  </si>
  <si>
    <t>Si égalité,
CLASSEMENT
MODIFIABLE</t>
  </si>
  <si>
    <t>MODIF.</t>
  </si>
  <si>
    <t>ARBITRES</t>
  </si>
  <si>
    <r>
      <t xml:space="preserve"> </t>
    </r>
    <r>
      <rPr>
        <b/>
        <sz val="10"/>
        <rFont val="Wingdings 3"/>
        <family val="1"/>
        <charset val="2"/>
      </rPr>
      <t>t</t>
    </r>
    <r>
      <rPr>
        <b/>
        <sz val="10"/>
        <rFont val="Arial"/>
        <family val="2"/>
      </rPr>
      <t xml:space="preserve"> Affichage des arbitres</t>
    </r>
  </si>
  <si>
    <t>OUI</t>
  </si>
  <si>
    <t>…</t>
  </si>
  <si>
    <t>AIDE POULES</t>
  </si>
  <si>
    <t>AIDE TOURNOIS</t>
  </si>
  <si>
    <t>AIDE SAUVEGARDES</t>
  </si>
  <si>
    <t>AIDE BOUTONS D'ACTION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</si>
</sst>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12"/>
      <name val="Arial"/>
      <family val="2"/>
    </font>
    <font>
      <sz val="8"/>
      <color rgb="FF00B0F0"/>
      <name val="Arial"/>
      <family val="2"/>
    </font>
    <font>
      <sz val="8"/>
      <color rgb="FFFF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6"/>
      <color theme="1"/>
      <name val="Arial"/>
      <family val="2"/>
    </font>
    <font>
      <b/>
      <i/>
      <sz val="12"/>
      <color theme="0"/>
      <name val="Arial"/>
      <family val="2"/>
    </font>
    <font>
      <b/>
      <i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9"/>
      <color theme="1"/>
      <name val="Arial"/>
      <family val="2"/>
    </font>
    <font>
      <sz val="9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b/>
      <sz val="7"/>
      <color rgb="FFFF0000"/>
      <name val="Arial"/>
      <family val="2"/>
    </font>
    <font>
      <b/>
      <sz val="7"/>
      <color theme="1"/>
      <name val="Arial"/>
      <family val="2"/>
    </font>
    <font>
      <b/>
      <i/>
      <sz val="9"/>
      <color theme="0"/>
      <name val="Arial"/>
      <family val="2"/>
    </font>
    <font>
      <b/>
      <i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12"/>
      <color theme="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b/>
      <sz val="10"/>
      <color rgb="FFFF0000"/>
      <name val="Arial"/>
      <family val="1"/>
      <charset val="2"/>
    </font>
    <font>
      <sz val="3"/>
      <color theme="0"/>
      <name val="Arial"/>
      <family val="2"/>
    </font>
    <font>
      <sz val="8.5"/>
      <name val="Arial"/>
      <family val="2"/>
    </font>
    <font>
      <b/>
      <sz val="24"/>
      <color theme="0"/>
      <name val="Arial Black"/>
      <family val="2"/>
    </font>
    <font>
      <sz val="11"/>
      <name val="Calibri"/>
      <family val="2"/>
      <scheme val="minor"/>
    </font>
    <font>
      <b/>
      <sz val="12"/>
      <color theme="1"/>
      <name val="Arial Black"/>
      <family val="2"/>
    </font>
    <font>
      <b/>
      <sz val="12"/>
      <color theme="0"/>
      <name val="Arial Black"/>
      <family val="2"/>
    </font>
    <font>
      <b/>
      <sz val="18"/>
      <color theme="0"/>
      <name val="Arial Black"/>
      <family val="2"/>
    </font>
    <font>
      <b/>
      <i/>
      <sz val="11"/>
      <color rgb="FFFF0000"/>
      <name val="Arial"/>
      <family val="2"/>
    </font>
    <font>
      <b/>
      <sz val="48"/>
      <color theme="0"/>
      <name val="Arial Black"/>
      <family val="2"/>
    </font>
    <font>
      <b/>
      <sz val="10"/>
      <name val="Arial"/>
      <family val="1"/>
      <charset val="2"/>
    </font>
    <font>
      <b/>
      <sz val="10"/>
      <name val="Wingdings 3"/>
      <family val="1"/>
      <charset val="2"/>
    </font>
    <font>
      <sz val="10"/>
      <name val="Arial Black"/>
      <family val="2"/>
    </font>
    <font>
      <b/>
      <vertAlign val="superscript"/>
      <sz val="8"/>
      <color rgb="FFFF0000"/>
      <name val="Arial"/>
      <family val="2"/>
    </font>
    <font>
      <b/>
      <sz val="14"/>
      <color theme="1"/>
      <name val="Arial Black"/>
      <family val="2"/>
    </font>
    <font>
      <b/>
      <sz val="14"/>
      <name val="Arial Black"/>
      <family val="2"/>
    </font>
    <font>
      <b/>
      <sz val="12"/>
      <name val="Arial"/>
      <family val="1"/>
      <charset val="2"/>
    </font>
    <font>
      <b/>
      <sz val="12"/>
      <name val="Wingdings 3"/>
      <family val="1"/>
      <charset val="2"/>
    </font>
    <font>
      <sz val="14"/>
      <color theme="1"/>
      <name val="Arial Black"/>
      <family val="2"/>
    </font>
    <font>
      <b/>
      <sz val="8"/>
      <name val="Calibri"/>
      <family val="2"/>
      <scheme val="minor"/>
    </font>
    <font>
      <b/>
      <sz val="12"/>
      <color theme="1"/>
      <name val="Arial"/>
      <family val="2"/>
    </font>
    <font>
      <sz val="26"/>
      <color theme="1"/>
      <name val="Arial Black"/>
      <family val="2"/>
    </font>
    <font>
      <b/>
      <sz val="11"/>
      <color theme="1"/>
      <name val="Arial"/>
      <family val="2"/>
    </font>
    <font>
      <sz val="12"/>
      <name val="Arial Black"/>
      <family val="2"/>
    </font>
    <font>
      <b/>
      <i/>
      <sz val="9"/>
      <name val="Arial"/>
      <family val="2"/>
    </font>
    <font>
      <b/>
      <i/>
      <sz val="8"/>
      <name val="Arial"/>
      <family val="2"/>
    </font>
    <font>
      <b/>
      <sz val="8"/>
      <color theme="0"/>
      <name val="Arial"/>
      <family val="2"/>
    </font>
    <font>
      <b/>
      <sz val="8"/>
      <color theme="0"/>
      <name val="Calibri"/>
      <family val="2"/>
      <scheme val="minor"/>
    </font>
    <font>
      <sz val="8"/>
      <color theme="0"/>
      <name val="Arial"/>
      <family val="2"/>
    </font>
    <font>
      <b/>
      <sz val="20"/>
      <color theme="1"/>
      <name val="Arial Black"/>
      <family val="2"/>
    </font>
    <font>
      <sz val="8"/>
      <color theme="1"/>
      <name val="Arial Black"/>
      <family val="2"/>
    </font>
    <font>
      <sz val="6"/>
      <color theme="1"/>
      <name val="Arial Black"/>
      <family val="2"/>
    </font>
    <font>
      <b/>
      <sz val="8"/>
      <color theme="0"/>
      <name val="Arial Black"/>
      <family val="2"/>
    </font>
    <font>
      <sz val="9"/>
      <color theme="1"/>
      <name val="Arial Black"/>
      <family val="2"/>
    </font>
    <font>
      <sz val="8"/>
      <name val="Arial Black"/>
      <family val="2"/>
    </font>
    <font>
      <sz val="9"/>
      <name val="Arial Black"/>
      <family val="2"/>
    </font>
    <font>
      <i/>
      <sz val="8"/>
      <color theme="1"/>
      <name val="Arial"/>
      <family val="2"/>
    </font>
    <font>
      <i/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ECE0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09">
    <xf numFmtId="0" fontId="0" fillId="0" borderId="0" xfId="0"/>
    <xf numFmtId="0" fontId="3" fillId="6" borderId="0" xfId="0" applyFont="1" applyFill="1" applyAlignment="1" applyProtection="1">
      <alignment horizontal="center" vertical="center"/>
      <protection locked="0"/>
    </xf>
    <xf numFmtId="0" fontId="3" fillId="6" borderId="3" xfId="0" applyFont="1" applyFill="1" applyBorder="1" applyAlignment="1" applyProtection="1">
      <alignment horizontal="center" vertical="center"/>
      <protection locked="0"/>
    </xf>
    <xf numFmtId="0" fontId="3" fillId="6" borderId="1" xfId="0" applyFont="1" applyFill="1" applyBorder="1" applyAlignment="1" applyProtection="1">
      <alignment horizontal="center" vertical="center"/>
      <protection locked="0"/>
    </xf>
    <xf numFmtId="0" fontId="3" fillId="6" borderId="2" xfId="0" applyFont="1" applyFill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4" borderId="0" xfId="0" applyFont="1" applyFill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0" fillId="0" borderId="0" xfId="0" applyFont="1"/>
    <xf numFmtId="0" fontId="2" fillId="0" borderId="10" xfId="0" applyFont="1" applyBorder="1" applyAlignment="1">
      <alignment horizontal="center" vertical="center"/>
    </xf>
    <xf numFmtId="0" fontId="11" fillId="8" borderId="10" xfId="0" applyFont="1" applyFill="1" applyBorder="1" applyAlignment="1">
      <alignment horizontal="center" vertical="center"/>
    </xf>
    <xf numFmtId="0" fontId="11" fillId="7" borderId="10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right" vertical="center"/>
    </xf>
    <xf numFmtId="0" fontId="16" fillId="8" borderId="10" xfId="0" applyFont="1" applyFill="1" applyBorder="1" applyAlignment="1">
      <alignment horizontal="center" vertical="center"/>
    </xf>
    <xf numFmtId="0" fontId="17" fillId="7" borderId="10" xfId="0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/>
    </xf>
    <xf numFmtId="0" fontId="17" fillId="8" borderId="1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right" vertical="center"/>
    </xf>
    <xf numFmtId="0" fontId="5" fillId="8" borderId="23" xfId="0" applyFont="1" applyFill="1" applyBorder="1" applyAlignment="1">
      <alignment horizontal="left" vertical="center"/>
    </xf>
    <xf numFmtId="0" fontId="5" fillId="8" borderId="12" xfId="0" applyFont="1" applyFill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right" vertical="center"/>
    </xf>
    <xf numFmtId="0" fontId="5" fillId="8" borderId="11" xfId="0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6" borderId="1" xfId="0" applyFont="1" applyFill="1" applyBorder="1" applyAlignment="1" applyProtection="1">
      <alignment horizontal="center" vertical="center"/>
      <protection locked="0"/>
    </xf>
    <xf numFmtId="0" fontId="11" fillId="6" borderId="3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9" borderId="0" xfId="0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vertical="center"/>
    </xf>
    <xf numFmtId="0" fontId="15" fillId="9" borderId="0" xfId="0" applyFont="1" applyFill="1" applyAlignment="1">
      <alignment horizontal="left" vertical="center"/>
    </xf>
    <xf numFmtId="0" fontId="15" fillId="9" borderId="0" xfId="0" applyFont="1" applyFill="1" applyAlignment="1">
      <alignment horizontal="left" vertical="top"/>
    </xf>
    <xf numFmtId="0" fontId="22" fillId="0" borderId="0" xfId="0" applyFont="1" applyAlignment="1">
      <alignment vertical="center"/>
    </xf>
    <xf numFmtId="0" fontId="24" fillId="0" borderId="10" xfId="0" applyFont="1" applyBorder="1" applyAlignment="1">
      <alignment horizontal="center" vertical="center"/>
    </xf>
    <xf numFmtId="0" fontId="24" fillId="8" borderId="10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2" xfId="0" applyFont="1" applyBorder="1" applyAlignment="1">
      <alignment horizontal="right" vertical="center"/>
    </xf>
    <xf numFmtId="0" fontId="24" fillId="0" borderId="12" xfId="0" applyFont="1" applyBorder="1" applyAlignment="1">
      <alignment horizontal="left" vertical="center"/>
    </xf>
    <xf numFmtId="0" fontId="24" fillId="0" borderId="13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8" borderId="12" xfId="0" applyFont="1" applyFill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14" fillId="9" borderId="0" xfId="0" applyFont="1" applyFill="1" applyAlignment="1">
      <alignment vertical="center"/>
    </xf>
    <xf numFmtId="0" fontId="26" fillId="0" borderId="0" xfId="0" applyFont="1" applyAlignment="1">
      <alignment horizontal="left" vertical="center"/>
    </xf>
    <xf numFmtId="0" fontId="2" fillId="9" borderId="24" xfId="0" applyFont="1" applyFill="1" applyBorder="1" applyAlignment="1">
      <alignment horizontal="center" vertical="center"/>
    </xf>
    <xf numFmtId="0" fontId="28" fillId="9" borderId="0" xfId="1" applyFont="1" applyFill="1" applyAlignment="1">
      <alignment vertical="center"/>
    </xf>
    <xf numFmtId="0" fontId="30" fillId="9" borderId="0" xfId="0" applyFont="1" applyFill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4" fillId="10" borderId="24" xfId="0" applyFont="1" applyFill="1" applyBorder="1" applyAlignment="1">
      <alignment horizontal="left" vertical="center"/>
    </xf>
    <xf numFmtId="0" fontId="25" fillId="10" borderId="24" xfId="0" applyFont="1" applyFill="1" applyBorder="1" applyAlignment="1">
      <alignment vertical="center"/>
    </xf>
    <xf numFmtId="0" fontId="3" fillId="10" borderId="24" xfId="0" applyFont="1" applyFill="1" applyBorder="1" applyAlignment="1">
      <alignment horizontal="center" vertical="center"/>
    </xf>
    <xf numFmtId="0" fontId="31" fillId="10" borderId="24" xfId="0" applyFont="1" applyFill="1" applyBorder="1" applyAlignment="1">
      <alignment vertical="center"/>
    </xf>
    <xf numFmtId="0" fontId="11" fillId="10" borderId="24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vertical="center"/>
    </xf>
    <xf numFmtId="0" fontId="29" fillId="10" borderId="24" xfId="0" applyFont="1" applyFill="1" applyBorder="1" applyAlignment="1">
      <alignment vertical="center"/>
    </xf>
    <xf numFmtId="0" fontId="23" fillId="0" borderId="19" xfId="0" applyFont="1" applyBorder="1" applyAlignment="1">
      <alignment horizontal="center"/>
    </xf>
    <xf numFmtId="0" fontId="24" fillId="8" borderId="14" xfId="0" applyFont="1" applyFill="1" applyBorder="1" applyAlignment="1">
      <alignment horizontal="center"/>
    </xf>
    <xf numFmtId="0" fontId="23" fillId="0" borderId="19" xfId="0" applyFont="1" applyBorder="1" applyAlignment="1">
      <alignment horizontal="center" vertical="top"/>
    </xf>
    <xf numFmtId="0" fontId="24" fillId="8" borderId="15" xfId="0" applyFont="1" applyFill="1" applyBorder="1" applyAlignment="1">
      <alignment horizontal="center" vertical="top"/>
    </xf>
    <xf numFmtId="0" fontId="12" fillId="0" borderId="19" xfId="0" applyFont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24" fillId="8" borderId="13" xfId="0" applyFont="1" applyFill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vertical="top"/>
    </xf>
    <xf numFmtId="0" fontId="5" fillId="0" borderId="20" xfId="0" applyFont="1" applyBorder="1" applyAlignment="1">
      <alignment horizontal="center" vertical="center"/>
    </xf>
    <xf numFmtId="2" fontId="11" fillId="0" borderId="20" xfId="0" applyNumberFormat="1" applyFont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 vertical="center"/>
      <protection hidden="1"/>
    </xf>
    <xf numFmtId="0" fontId="12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0" fontId="33" fillId="0" borderId="0" xfId="0" applyFont="1" applyAlignment="1">
      <alignment horizontal="left" vertical="top"/>
    </xf>
    <xf numFmtId="0" fontId="5" fillId="0" borderId="0" xfId="0" applyFont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8" borderId="0" xfId="0" applyFont="1" applyFill="1" applyAlignment="1">
      <alignment horizontal="center" vertical="center"/>
    </xf>
    <xf numFmtId="0" fontId="3" fillId="8" borderId="10" xfId="0" applyFont="1" applyFill="1" applyBorder="1" applyAlignment="1" applyProtection="1">
      <alignment horizontal="center" vertical="center"/>
      <protection hidden="1"/>
    </xf>
    <xf numFmtId="0" fontId="5" fillId="8" borderId="10" xfId="0" applyFont="1" applyFill="1" applyBorder="1" applyAlignment="1" applyProtection="1">
      <alignment horizontal="center" vertical="center"/>
      <protection hidden="1"/>
    </xf>
    <xf numFmtId="0" fontId="5" fillId="8" borderId="13" xfId="0" applyFont="1" applyFill="1" applyBorder="1" applyAlignment="1" applyProtection="1">
      <alignment horizontal="center" vertical="center"/>
      <protection hidden="1"/>
    </xf>
    <xf numFmtId="0" fontId="3" fillId="8" borderId="13" xfId="0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center" vertical="center"/>
    </xf>
    <xf numFmtId="0" fontId="9" fillId="0" borderId="0" xfId="0" applyFont="1"/>
    <xf numFmtId="0" fontId="9" fillId="11" borderId="26" xfId="0" applyFont="1" applyFill="1" applyBorder="1"/>
    <xf numFmtId="0" fontId="9" fillId="11" borderId="27" xfId="0" applyFont="1" applyFill="1" applyBorder="1"/>
    <xf numFmtId="0" fontId="9" fillId="11" borderId="28" xfId="0" applyFont="1" applyFill="1" applyBorder="1"/>
    <xf numFmtId="0" fontId="9" fillId="11" borderId="29" xfId="0" applyFont="1" applyFill="1" applyBorder="1"/>
    <xf numFmtId="0" fontId="9" fillId="11" borderId="30" xfId="0" applyFont="1" applyFill="1" applyBorder="1"/>
    <xf numFmtId="0" fontId="13" fillId="11" borderId="30" xfId="0" applyFont="1" applyFill="1" applyBorder="1" applyAlignment="1">
      <alignment vertical="center"/>
    </xf>
    <xf numFmtId="0" fontId="9" fillId="11" borderId="31" xfId="0" applyFont="1" applyFill="1" applyBorder="1"/>
    <xf numFmtId="0" fontId="9" fillId="11" borderId="24" xfId="0" applyFont="1" applyFill="1" applyBorder="1"/>
    <xf numFmtId="0" fontId="9" fillId="11" borderId="32" xfId="0" applyFont="1" applyFill="1" applyBorder="1"/>
    <xf numFmtId="0" fontId="9" fillId="2" borderId="26" xfId="0" applyFont="1" applyFill="1" applyBorder="1"/>
    <xf numFmtId="0" fontId="9" fillId="2" borderId="27" xfId="0" applyFont="1" applyFill="1" applyBorder="1"/>
    <xf numFmtId="0" fontId="9" fillId="2" borderId="28" xfId="0" applyFont="1" applyFill="1" applyBorder="1"/>
    <xf numFmtId="0" fontId="9" fillId="2" borderId="29" xfId="0" applyFont="1" applyFill="1" applyBorder="1"/>
    <xf numFmtId="0" fontId="9" fillId="2" borderId="30" xfId="0" applyFont="1" applyFill="1" applyBorder="1"/>
    <xf numFmtId="0" fontId="13" fillId="2" borderId="30" xfId="0" applyFont="1" applyFill="1" applyBorder="1" applyAlignment="1">
      <alignment vertical="center"/>
    </xf>
    <xf numFmtId="0" fontId="9" fillId="2" borderId="31" xfId="0" applyFont="1" applyFill="1" applyBorder="1"/>
    <xf numFmtId="0" fontId="9" fillId="2" borderId="24" xfId="0" applyFont="1" applyFill="1" applyBorder="1"/>
    <xf numFmtId="0" fontId="9" fillId="2" borderId="32" xfId="0" applyFont="1" applyFill="1" applyBorder="1"/>
    <xf numFmtId="0" fontId="38" fillId="11" borderId="0" xfId="0" applyFont="1" applyFill="1"/>
    <xf numFmtId="0" fontId="38" fillId="2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38" fillId="9" borderId="0" xfId="1" applyFont="1" applyFill="1" applyAlignment="1">
      <alignment vertical="center"/>
    </xf>
    <xf numFmtId="0" fontId="18" fillId="9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8" fillId="9" borderId="0" xfId="1" applyFont="1" applyFill="1" applyAlignment="1">
      <alignment vertical="center"/>
    </xf>
    <xf numFmtId="0" fontId="38" fillId="0" borderId="0" xfId="1" applyFont="1" applyAlignment="1">
      <alignment vertical="center"/>
    </xf>
    <xf numFmtId="0" fontId="27" fillId="0" borderId="0" xfId="0" applyFont="1" applyAlignment="1">
      <alignment vertical="center"/>
    </xf>
    <xf numFmtId="0" fontId="44" fillId="9" borderId="0" xfId="0" applyFont="1" applyFill="1" applyAlignment="1">
      <alignment horizontal="left" vertical="center"/>
    </xf>
    <xf numFmtId="0" fontId="46" fillId="5" borderId="41" xfId="0" applyFont="1" applyFill="1" applyBorder="1" applyAlignment="1" applyProtection="1">
      <alignment horizontal="center" vertical="center"/>
      <protection locked="0"/>
    </xf>
    <xf numFmtId="0" fontId="32" fillId="9" borderId="0" xfId="0" applyFont="1" applyFill="1" applyAlignment="1">
      <alignment vertical="center"/>
    </xf>
    <xf numFmtId="0" fontId="29" fillId="9" borderId="0" xfId="0" applyFont="1" applyFill="1" applyAlignment="1">
      <alignment horizontal="left"/>
    </xf>
    <xf numFmtId="0" fontId="5" fillId="0" borderId="15" xfId="0" applyFont="1" applyBorder="1" applyAlignment="1">
      <alignment horizontal="center" vertical="center"/>
    </xf>
    <xf numFmtId="0" fontId="5" fillId="0" borderId="12" xfId="0" applyFont="1" applyBorder="1" applyAlignment="1">
      <alignment horizontal="right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48" fillId="10" borderId="24" xfId="0" applyFont="1" applyFill="1" applyBorder="1" applyAlignment="1">
      <alignment vertical="center"/>
    </xf>
    <xf numFmtId="0" fontId="49" fillId="10" borderId="24" xfId="0" applyFont="1" applyFill="1" applyBorder="1" applyAlignment="1">
      <alignment vertical="center"/>
    </xf>
    <xf numFmtId="0" fontId="50" fillId="10" borderId="31" xfId="0" applyFont="1" applyFill="1" applyBorder="1" applyAlignment="1">
      <alignment horizontal="left" vertical="center"/>
    </xf>
    <xf numFmtId="0" fontId="27" fillId="4" borderId="14" xfId="0" applyFont="1" applyFill="1" applyBorder="1" applyAlignment="1">
      <alignment vertical="center"/>
    </xf>
    <xf numFmtId="0" fontId="27" fillId="4" borderId="15" xfId="0" applyFont="1" applyFill="1" applyBorder="1" applyAlignment="1">
      <alignment vertical="center"/>
    </xf>
    <xf numFmtId="0" fontId="27" fillId="2" borderId="14" xfId="0" applyFont="1" applyFill="1" applyBorder="1" applyAlignment="1">
      <alignment vertical="center"/>
    </xf>
    <xf numFmtId="0" fontId="27" fillId="2" borderId="15" xfId="0" applyFont="1" applyFill="1" applyBorder="1" applyAlignment="1">
      <alignment vertical="center"/>
    </xf>
    <xf numFmtId="0" fontId="27" fillId="5" borderId="14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0" fontId="27" fillId="6" borderId="14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7" fillId="3" borderId="14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8" fillId="11" borderId="0" xfId="1" applyFont="1" applyFill="1" applyAlignment="1">
      <alignment vertical="center"/>
    </xf>
    <xf numFmtId="0" fontId="4" fillId="4" borderId="10" xfId="0" applyFont="1" applyFill="1" applyBorder="1" applyAlignment="1" applyProtection="1">
      <alignment horizontal="center" vertical="center"/>
      <protection locked="0"/>
    </xf>
    <xf numFmtId="0" fontId="4" fillId="6" borderId="10" xfId="0" applyFont="1" applyFill="1" applyBorder="1" applyAlignment="1" applyProtection="1">
      <alignment horizontal="center" vertical="center"/>
      <protection locked="0"/>
    </xf>
    <xf numFmtId="0" fontId="4" fillId="7" borderId="10" xfId="0" applyFont="1" applyFill="1" applyBorder="1" applyAlignment="1">
      <alignment horizontal="center" vertical="center"/>
    </xf>
    <xf numFmtId="0" fontId="4" fillId="0" borderId="10" xfId="0" applyFont="1" applyBorder="1" applyAlignment="1" applyProtection="1">
      <alignment horizontal="center" vertical="center"/>
      <protection hidden="1"/>
    </xf>
    <xf numFmtId="0" fontId="4" fillId="8" borderId="10" xfId="0" applyFont="1" applyFill="1" applyBorder="1" applyAlignment="1" applyProtection="1">
      <alignment horizontal="center" vertical="center"/>
      <protection hidden="1"/>
    </xf>
    <xf numFmtId="0" fontId="4" fillId="7" borderId="10" xfId="0" applyFont="1" applyFill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4" fillId="4" borderId="11" xfId="0" applyFont="1" applyFill="1" applyBorder="1" applyAlignment="1" applyProtection="1">
      <alignment horizontal="center" vertical="center"/>
      <protection locked="0"/>
    </xf>
    <xf numFmtId="0" fontId="52" fillId="5" borderId="41" xfId="0" applyFont="1" applyFill="1" applyBorder="1" applyAlignment="1" applyProtection="1">
      <alignment horizontal="center" vertical="center"/>
      <protection locked="0"/>
    </xf>
    <xf numFmtId="0" fontId="2" fillId="10" borderId="24" xfId="0" applyFont="1" applyFill="1" applyBorder="1" applyAlignment="1">
      <alignment horizontal="center" vertical="center"/>
    </xf>
    <xf numFmtId="0" fontId="2" fillId="6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hidden="1"/>
    </xf>
    <xf numFmtId="0" fontId="2" fillId="6" borderId="3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4" fillId="2" borderId="24" xfId="0" applyFont="1" applyFill="1" applyBorder="1" applyAlignment="1">
      <alignment vertical="center" wrapText="1"/>
    </xf>
    <xf numFmtId="0" fontId="30" fillId="2" borderId="24" xfId="0" applyFont="1" applyFill="1" applyBorder="1" applyAlignment="1">
      <alignment horizontal="left"/>
    </xf>
    <xf numFmtId="0" fontId="53" fillId="6" borderId="10" xfId="0" applyFont="1" applyFill="1" applyBorder="1" applyAlignment="1" applyProtection="1">
      <alignment horizontal="center" vertical="center"/>
      <protection locked="0"/>
    </xf>
    <xf numFmtId="0" fontId="53" fillId="7" borderId="10" xfId="0" applyFont="1" applyFill="1" applyBorder="1" applyAlignment="1">
      <alignment horizontal="center" vertical="center"/>
    </xf>
    <xf numFmtId="0" fontId="53" fillId="0" borderId="10" xfId="0" applyFont="1" applyBorder="1" applyAlignment="1" applyProtection="1">
      <alignment horizontal="center" vertical="center"/>
      <protection hidden="1"/>
    </xf>
    <xf numFmtId="0" fontId="4" fillId="7" borderId="16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4" fillId="7" borderId="18" xfId="0" applyFont="1" applyFill="1" applyBorder="1" applyAlignment="1">
      <alignment horizontal="center" vertical="center"/>
    </xf>
    <xf numFmtId="0" fontId="53" fillId="8" borderId="10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>
      <alignment horizontal="center" vertical="center"/>
    </xf>
    <xf numFmtId="0" fontId="53" fillId="4" borderId="11" xfId="0" applyFont="1" applyFill="1" applyBorder="1" applyAlignment="1" applyProtection="1">
      <alignment horizontal="center" vertical="center"/>
      <protection locked="0"/>
    </xf>
    <xf numFmtId="0" fontId="53" fillId="7" borderId="10" xfId="0" applyFont="1" applyFill="1" applyBorder="1" applyAlignment="1" applyProtection="1">
      <alignment horizontal="center" vertical="center"/>
      <protection hidden="1"/>
    </xf>
    <xf numFmtId="0" fontId="12" fillId="0" borderId="14" xfId="0" applyFont="1" applyBorder="1" applyAlignment="1">
      <alignment horizontal="center" wrapText="1"/>
    </xf>
    <xf numFmtId="0" fontId="43" fillId="2" borderId="0" xfId="0" applyFont="1" applyFill="1" applyAlignment="1">
      <alignment vertical="center" wrapText="1"/>
    </xf>
    <xf numFmtId="0" fontId="37" fillId="11" borderId="0" xfId="0" applyFont="1" applyFill="1" applyAlignment="1">
      <alignment vertical="top"/>
    </xf>
    <xf numFmtId="0" fontId="43" fillId="11" borderId="0" xfId="0" applyFont="1" applyFill="1" applyAlignment="1">
      <alignment vertical="center" wrapText="1"/>
    </xf>
    <xf numFmtId="0" fontId="39" fillId="6" borderId="10" xfId="0" applyFont="1" applyFill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0" fontId="52" fillId="0" borderId="0" xfId="0" applyFont="1" applyAlignment="1">
      <alignment horizontal="left" vertical="top"/>
    </xf>
    <xf numFmtId="14" fontId="56" fillId="0" borderId="10" xfId="0" applyNumberFormat="1" applyFont="1" applyBorder="1" applyAlignment="1" applyProtection="1">
      <alignment horizontal="center" vertical="center"/>
      <protection hidden="1"/>
    </xf>
    <xf numFmtId="49" fontId="56" fillId="0" borderId="10" xfId="0" applyNumberFormat="1" applyFont="1" applyBorder="1" applyAlignment="1">
      <alignment horizontal="center" vertical="center"/>
    </xf>
    <xf numFmtId="0" fontId="57" fillId="9" borderId="0" xfId="1" applyFont="1" applyFill="1" applyAlignment="1">
      <alignment vertical="center"/>
    </xf>
    <xf numFmtId="0" fontId="33" fillId="0" borderId="0" xfId="0" applyFont="1" applyAlignment="1">
      <alignment vertical="center"/>
    </xf>
    <xf numFmtId="0" fontId="57" fillId="0" borderId="0" xfId="1" applyFont="1" applyAlignment="1">
      <alignment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left" vertical="top"/>
    </xf>
    <xf numFmtId="0" fontId="42" fillId="0" borderId="16" xfId="0" applyFont="1" applyBorder="1" applyAlignment="1" applyProtection="1">
      <alignment horizontal="left" vertical="center"/>
      <protection locked="0"/>
    </xf>
    <xf numFmtId="0" fontId="42" fillId="0" borderId="17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center"/>
    </xf>
    <xf numFmtId="0" fontId="60" fillId="7" borderId="10" xfId="0" applyFont="1" applyFill="1" applyBorder="1" applyAlignment="1">
      <alignment horizontal="center" vertical="center"/>
    </xf>
    <xf numFmtId="0" fontId="60" fillId="7" borderId="16" xfId="0" applyFont="1" applyFill="1" applyBorder="1" applyAlignment="1">
      <alignment horizontal="center" vertical="center"/>
    </xf>
    <xf numFmtId="0" fontId="61" fillId="7" borderId="10" xfId="0" applyFont="1" applyFill="1" applyBorder="1" applyAlignment="1">
      <alignment horizontal="center" vertical="center"/>
    </xf>
    <xf numFmtId="0" fontId="55" fillId="0" borderId="0" xfId="0" applyFont="1" applyAlignment="1">
      <alignment horizontal="left"/>
    </xf>
    <xf numFmtId="0" fontId="62" fillId="0" borderId="0" xfId="0" applyFont="1" applyAlignment="1">
      <alignment horizontal="center" vertical="center"/>
    </xf>
    <xf numFmtId="0" fontId="0" fillId="12" borderId="0" xfId="0" applyFill="1"/>
    <xf numFmtId="0" fontId="63" fillId="12" borderId="0" xfId="0" applyFont="1" applyFill="1" applyAlignment="1">
      <alignment horizontal="left" vertical="center"/>
    </xf>
    <xf numFmtId="0" fontId="0" fillId="9" borderId="24" xfId="0" applyFill="1" applyBorder="1"/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/>
    </xf>
    <xf numFmtId="0" fontId="66" fillId="7" borderId="10" xfId="0" applyFont="1" applyFill="1" applyBorder="1" applyAlignment="1">
      <alignment horizontal="center" vertical="center"/>
    </xf>
    <xf numFmtId="0" fontId="66" fillId="7" borderId="16" xfId="0" applyFont="1" applyFill="1" applyBorder="1" applyAlignment="1">
      <alignment horizontal="center" vertical="center"/>
    </xf>
    <xf numFmtId="0" fontId="64" fillId="0" borderId="18" xfId="0" applyFont="1" applyBorder="1" applyAlignment="1">
      <alignment horizontal="left" vertical="center"/>
    </xf>
    <xf numFmtId="0" fontId="64" fillId="0" borderId="11" xfId="0" applyFont="1" applyBorder="1" applyAlignment="1">
      <alignment horizontal="left" vertical="center"/>
    </xf>
    <xf numFmtId="0" fontId="64" fillId="0" borderId="39" xfId="0" applyFont="1" applyBorder="1" applyAlignment="1">
      <alignment horizontal="left" vertical="center"/>
    </xf>
    <xf numFmtId="0" fontId="64" fillId="0" borderId="40" xfId="0" applyFont="1" applyBorder="1" applyAlignment="1">
      <alignment horizontal="left" vertical="center"/>
    </xf>
    <xf numFmtId="0" fontId="6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8" fillId="5" borderId="41" xfId="0" applyFont="1" applyFill="1" applyBorder="1" applyAlignment="1" applyProtection="1">
      <alignment horizontal="center" vertical="center"/>
      <protection locked="0"/>
    </xf>
    <xf numFmtId="0" fontId="64" fillId="0" borderId="6" xfId="0" applyFont="1" applyBorder="1" applyAlignment="1" applyProtection="1">
      <alignment horizontal="center" vertical="center"/>
      <protection hidden="1"/>
    </xf>
    <xf numFmtId="0" fontId="64" fillId="0" borderId="0" xfId="0" applyFont="1" applyAlignment="1">
      <alignment horizontal="left" vertical="center"/>
    </xf>
    <xf numFmtId="0" fontId="64" fillId="0" borderId="9" xfId="0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4" fillId="0" borderId="0" xfId="0" applyFont="1" applyAlignment="1" applyProtection="1">
      <alignment horizontal="center" vertical="center"/>
      <protection hidden="1"/>
    </xf>
    <xf numFmtId="0" fontId="2" fillId="0" borderId="7" xfId="0" applyFont="1" applyBorder="1" applyAlignment="1">
      <alignment horizontal="center" vertical="center"/>
    </xf>
    <xf numFmtId="0" fontId="68" fillId="0" borderId="6" xfId="0" applyFont="1" applyBorder="1" applyAlignment="1" applyProtection="1">
      <alignment horizontal="center" vertical="center"/>
      <protection hidden="1"/>
    </xf>
    <xf numFmtId="0" fontId="64" fillId="0" borderId="33" xfId="0" applyFont="1" applyBorder="1" applyAlignment="1">
      <alignment horizontal="center" vertical="center"/>
    </xf>
    <xf numFmtId="0" fontId="64" fillId="0" borderId="36" xfId="0" applyFont="1" applyBorder="1" applyAlignment="1" applyProtection="1">
      <alignment horizontal="left" vertical="center"/>
      <protection hidden="1"/>
    </xf>
    <xf numFmtId="0" fontId="64" fillId="0" borderId="34" xfId="0" applyFont="1" applyBorder="1" applyAlignment="1">
      <alignment horizontal="center" vertical="center"/>
    </xf>
    <xf numFmtId="0" fontId="64" fillId="0" borderId="37" xfId="0" applyFont="1" applyBorder="1" applyAlignment="1" applyProtection="1">
      <alignment horizontal="left" vertical="center"/>
      <protection hidden="1"/>
    </xf>
    <xf numFmtId="0" fontId="64" fillId="0" borderId="35" xfId="0" applyFont="1" applyBorder="1" applyAlignment="1">
      <alignment horizontal="center" vertical="center"/>
    </xf>
    <xf numFmtId="0" fontId="64" fillId="0" borderId="38" xfId="0" applyFont="1" applyBorder="1" applyAlignment="1" applyProtection="1">
      <alignment horizontal="left" vertical="center"/>
      <protection hidden="1"/>
    </xf>
    <xf numFmtId="0" fontId="68" fillId="0" borderId="0" xfId="0" applyFont="1" applyAlignment="1">
      <alignment horizontal="left" vertical="center"/>
    </xf>
    <xf numFmtId="0" fontId="68" fillId="0" borderId="0" xfId="0" applyFont="1" applyAlignment="1">
      <alignment horizontal="left" vertical="top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left" vertical="top"/>
    </xf>
    <xf numFmtId="0" fontId="64" fillId="0" borderId="1" xfId="0" applyFont="1" applyBorder="1" applyAlignment="1" applyProtection="1">
      <alignment horizontal="center" vertical="center"/>
      <protection hidden="1"/>
    </xf>
    <xf numFmtId="0" fontId="71" fillId="0" borderId="0" xfId="0" applyFont="1" applyAlignment="1">
      <alignment horizontal="left" vertical="center"/>
    </xf>
    <xf numFmtId="0" fontId="41" fillId="2" borderId="0" xfId="0" applyFont="1" applyFill="1" applyAlignment="1">
      <alignment horizontal="center" vertical="center" wrapText="1"/>
    </xf>
    <xf numFmtId="0" fontId="41" fillId="2" borderId="24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41" fillId="2" borderId="24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42" xfId="0" applyFont="1" applyFill="1" applyBorder="1" applyAlignment="1">
      <alignment horizontal="center" vertical="center"/>
    </xf>
    <xf numFmtId="0" fontId="69" fillId="0" borderId="20" xfId="0" applyFont="1" applyBorder="1" applyAlignment="1">
      <alignment horizontal="left" vertical="center"/>
    </xf>
    <xf numFmtId="0" fontId="69" fillId="0" borderId="0" xfId="0" applyFont="1" applyAlignment="1">
      <alignment horizontal="left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19" xfId="0" applyFont="1" applyFill="1" applyBorder="1" applyAlignment="1">
      <alignment horizontal="center" vertical="center"/>
    </xf>
    <xf numFmtId="0" fontId="48" fillId="11" borderId="26" xfId="0" applyFont="1" applyFill="1" applyBorder="1" applyAlignment="1">
      <alignment horizontal="center" vertical="center"/>
    </xf>
    <xf numFmtId="0" fontId="48" fillId="11" borderId="27" xfId="0" applyFont="1" applyFill="1" applyBorder="1" applyAlignment="1">
      <alignment horizontal="center" vertical="center"/>
    </xf>
    <xf numFmtId="0" fontId="48" fillId="11" borderId="28" xfId="0" applyFont="1" applyFill="1" applyBorder="1" applyAlignment="1">
      <alignment horizontal="center" vertical="center"/>
    </xf>
    <xf numFmtId="0" fontId="48" fillId="11" borderId="31" xfId="0" applyFont="1" applyFill="1" applyBorder="1" applyAlignment="1">
      <alignment horizontal="center" vertical="center"/>
    </xf>
    <xf numFmtId="0" fontId="48" fillId="11" borderId="24" xfId="0" applyFont="1" applyFill="1" applyBorder="1" applyAlignment="1">
      <alignment horizontal="center" vertical="center"/>
    </xf>
    <xf numFmtId="0" fontId="48" fillId="11" borderId="32" xfId="0" applyFont="1" applyFill="1" applyBorder="1" applyAlignment="1">
      <alignment horizontal="center" vertical="center"/>
    </xf>
    <xf numFmtId="0" fontId="68" fillId="0" borderId="20" xfId="0" applyFont="1" applyBorder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</cellXfs>
  <cellStyles count="2">
    <cellStyle name="Lien hypertexte" xfId="1" builtinId="8"/>
    <cellStyle name="Normal" xfId="0" builtinId="0"/>
  </cellStyles>
  <dxfs count="629"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2D050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E5E5"/>
      <color rgb="FF958C55"/>
      <color rgb="FF5F5F5F"/>
      <color rgb="FF00FFFF"/>
      <color rgb="FFFECE02"/>
      <color rgb="FF7B1AB6"/>
      <color rgb="FF2B27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Poules de 8'!A1"/><Relationship Id="rId13" Type="http://schemas.openxmlformats.org/officeDocument/2006/relationships/image" Target="../media/image2.png"/><Relationship Id="rId3" Type="http://schemas.openxmlformats.org/officeDocument/2006/relationships/hyperlink" Target="#'Poules de 3'!A1"/><Relationship Id="rId7" Type="http://schemas.openxmlformats.org/officeDocument/2006/relationships/hyperlink" Target="#'Poules de 5'!A1"/><Relationship Id="rId12" Type="http://schemas.openxmlformats.org/officeDocument/2006/relationships/hyperlink" Target="#SAUVEGARDES!A1"/><Relationship Id="rId2" Type="http://schemas.openxmlformats.org/officeDocument/2006/relationships/image" Target="../media/image1.png"/><Relationship Id="rId1" Type="http://schemas.openxmlformats.org/officeDocument/2006/relationships/hyperlink" Target="#'Poules m&#233;lang&#233;es'!A1"/><Relationship Id="rId6" Type="http://schemas.openxmlformats.org/officeDocument/2006/relationships/hyperlink" Target="#'Poules de 7'!A1"/><Relationship Id="rId11" Type="http://schemas.openxmlformats.org/officeDocument/2006/relationships/hyperlink" Target="#'Tournoi classant avec rep&#234;chage'!A1"/><Relationship Id="rId5" Type="http://schemas.openxmlformats.org/officeDocument/2006/relationships/hyperlink" Target="#'Poules de 4'!A1"/><Relationship Id="rId10" Type="http://schemas.openxmlformats.org/officeDocument/2006/relationships/hyperlink" Target="#'Tournoi classant'!A1"/><Relationship Id="rId4" Type="http://schemas.openxmlformats.org/officeDocument/2006/relationships/hyperlink" Target="#'Poules de 6'!A1"/><Relationship Id="rId9" Type="http://schemas.openxmlformats.org/officeDocument/2006/relationships/hyperlink" Target="#'Tournoi &#224; &#233;limination directe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12.png"/><Relationship Id="rId1" Type="http://schemas.openxmlformats.org/officeDocument/2006/relationships/hyperlink" Target="#ACCUEIL!A1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13.png"/><Relationship Id="rId9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hyperlink" Target="#ACCUEIL!A1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13.png"/><Relationship Id="rId9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9.png"/><Relationship Id="rId7" Type="http://schemas.openxmlformats.org/officeDocument/2006/relationships/image" Target="../media/image6.png"/><Relationship Id="rId12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5.png"/><Relationship Id="rId11" Type="http://schemas.openxmlformats.org/officeDocument/2006/relationships/hyperlink" Target="#ACCUEIL!A1"/><Relationship Id="rId5" Type="http://schemas.openxmlformats.org/officeDocument/2006/relationships/image" Target="../media/image4.png"/><Relationship Id="rId10" Type="http://schemas.openxmlformats.org/officeDocument/2006/relationships/image" Target="../media/image18.jpeg"/><Relationship Id="rId4" Type="http://schemas.openxmlformats.org/officeDocument/2006/relationships/image" Target="../media/image15.png"/><Relationship Id="rId9" Type="http://schemas.openxmlformats.org/officeDocument/2006/relationships/image" Target="../media/image17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hyperlink" Target="#ACCUEIL!A1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hyperlink" Target="#ACCUEIL!A1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10.png"/><Relationship Id="rId1" Type="http://schemas.openxmlformats.org/officeDocument/2006/relationships/hyperlink" Target="#ACCUEIL!A1"/><Relationship Id="rId6" Type="http://schemas.openxmlformats.org/officeDocument/2006/relationships/image" Target="../media/image11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hyperlink" Target="#ACCUEIL!A1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hyperlink" Target="#ACCUEIL!A1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12.png"/><Relationship Id="rId1" Type="http://schemas.openxmlformats.org/officeDocument/2006/relationships/hyperlink" Target="#ACCUEIL!A1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13.png"/><Relationship Id="rId9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AIDE!A1"/><Relationship Id="rId7" Type="http://schemas.openxmlformats.org/officeDocument/2006/relationships/image" Target="../media/image4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3.png"/><Relationship Id="rId5" Type="http://schemas.openxmlformats.org/officeDocument/2006/relationships/hyperlink" Target="#ACCUEIL!A1"/><Relationship Id="rId4" Type="http://schemas.openxmlformats.org/officeDocument/2006/relationships/image" Target="../media/image9.png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6.png"/><Relationship Id="rId6" Type="http://schemas.openxmlformats.org/officeDocument/2006/relationships/hyperlink" Target="#ACCUEIL!A1"/><Relationship Id="rId5" Type="http://schemas.openxmlformats.org/officeDocument/2006/relationships/image" Target="../media/image9.png"/><Relationship Id="rId4" Type="http://schemas.openxmlformats.org/officeDocument/2006/relationships/hyperlink" Target="#AID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12.png"/><Relationship Id="rId1" Type="http://schemas.openxmlformats.org/officeDocument/2006/relationships/hyperlink" Target="#ACCUEIL!A1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1097</xdr:colOff>
      <xdr:row>14</xdr:row>
      <xdr:rowOff>5800</xdr:rowOff>
    </xdr:from>
    <xdr:to>
      <xdr:col>15</xdr:col>
      <xdr:colOff>557123</xdr:colOff>
      <xdr:row>19</xdr:row>
      <xdr:rowOff>119441</xdr:rowOff>
    </xdr:to>
    <xdr:sp macro="" textlink="">
      <xdr:nvSpPr>
        <xdr:cNvPr id="65" name="Rectangle : coins arrondis 64">
          <a:extLst>
            <a:ext uri="{FF2B5EF4-FFF2-40B4-BE49-F238E27FC236}">
              <a16:creationId xmlns="" xmlns:a16="http://schemas.microsoft.com/office/drawing/2014/main" id="{9E79AAC3-E3F3-4459-BB8F-464774B083AA}"/>
            </a:ext>
          </a:extLst>
        </xdr:cNvPr>
        <xdr:cNvSpPr/>
      </xdr:nvSpPr>
      <xdr:spPr>
        <a:xfrm>
          <a:off x="8690413" y="7374196"/>
          <a:ext cx="7699776" cy="1012226"/>
        </a:xfrm>
        <a:prstGeom prst="roundRect">
          <a:avLst>
            <a:gd name="adj" fmla="val 9786"/>
          </a:avLst>
        </a:prstGeom>
        <a:solidFill>
          <a:schemeClr val="bg1">
            <a:lumMod val="50000"/>
          </a:schemeClr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20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</a:rPr>
            <a:t>PRUNIER Laurent</a:t>
          </a:r>
          <a:r>
            <a:rPr lang="fr-FR" sz="20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</a:rPr>
            <a:t> </a:t>
          </a:r>
          <a:r>
            <a:rPr lang="fr-FR" sz="20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- AIX-MARSEILLE</a:t>
          </a:r>
        </a:p>
        <a:p>
          <a:pPr algn="ctr"/>
          <a:r>
            <a:rPr lang="fr-FR" sz="20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</a:rPr>
            <a:t>Collège BELSUNCE - 2018 / 2019</a:t>
          </a:r>
          <a:endParaRPr lang="fr-FR" sz="20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604836</xdr:colOff>
      <xdr:row>9</xdr:row>
      <xdr:rowOff>2</xdr:rowOff>
    </xdr:from>
    <xdr:to>
      <xdr:col>7</xdr:col>
      <xdr:colOff>149143</xdr:colOff>
      <xdr:row>10</xdr:row>
      <xdr:rowOff>183087</xdr:rowOff>
    </xdr:to>
    <xdr:grpSp>
      <xdr:nvGrpSpPr>
        <xdr:cNvPr id="75" name="Groupe 74">
          <a:hlinkClick xmlns:r="http://schemas.openxmlformats.org/officeDocument/2006/relationships" r:id="rId1" tooltip=" "/>
          <a:extLst>
            <a:ext uri="{FF2B5EF4-FFF2-40B4-BE49-F238E27FC236}">
              <a16:creationId xmlns="" xmlns:a16="http://schemas.microsoft.com/office/drawing/2014/main" id="{08D35BE2-6CC1-41D7-B4C8-A0A0BF88DB7A}"/>
            </a:ext>
          </a:extLst>
        </xdr:cNvPr>
        <xdr:cNvGrpSpPr/>
      </xdr:nvGrpSpPr>
      <xdr:grpSpPr>
        <a:xfrm>
          <a:off x="926709" y="5373540"/>
          <a:ext cx="6716632" cy="1036740"/>
          <a:chOff x="979033" y="5402038"/>
          <a:chExt cx="5667521" cy="1040335"/>
        </a:xfrm>
      </xdr:grpSpPr>
      <xdr:sp macro="" textlink="">
        <xdr:nvSpPr>
          <xdr:cNvPr id="18" name="Rectangle : coins arrondis 17">
            <a:extLst>
              <a:ext uri="{FF2B5EF4-FFF2-40B4-BE49-F238E27FC236}">
                <a16:creationId xmlns="" xmlns:a16="http://schemas.microsoft.com/office/drawing/2014/main" id="{A0AEAA02-BBEE-4012-B5DB-24913E212CE4}"/>
              </a:ext>
            </a:extLst>
          </xdr:cNvPr>
          <xdr:cNvSpPr/>
        </xdr:nvSpPr>
        <xdr:spPr>
          <a:xfrm>
            <a:off x="979033" y="5402038"/>
            <a:ext cx="5532280" cy="863999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19" name="Image 18">
            <a:extLst>
              <a:ext uri="{FF2B5EF4-FFF2-40B4-BE49-F238E27FC236}">
                <a16:creationId xmlns="" xmlns:a16="http://schemas.microsoft.com/office/drawing/2014/main" id="{27AA541E-B61F-46DC-93FE-2912BF49E2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61043" y="5952976"/>
            <a:ext cx="485511" cy="489397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20" name="ZoneTexte 19">
            <a:extLst>
              <a:ext uri="{FF2B5EF4-FFF2-40B4-BE49-F238E27FC236}">
                <a16:creationId xmlns="" xmlns:a16="http://schemas.microsoft.com/office/drawing/2014/main" id="{7481FCCD-26F1-4C0F-AD7A-DD1775BA932D}"/>
              </a:ext>
            </a:extLst>
          </xdr:cNvPr>
          <xdr:cNvSpPr txBox="1"/>
        </xdr:nvSpPr>
        <xdr:spPr>
          <a:xfrm>
            <a:off x="992526" y="5413993"/>
            <a:ext cx="5533200" cy="864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Poules</a:t>
            </a:r>
            <a:r>
              <a:rPr lang="fr-FR" sz="2000" b="1" baseline="0">
                <a:latin typeface="Arial Black" panose="020B0A04020102020204" pitchFamily="34" charset="0"/>
              </a:rPr>
              <a:t> mélangées</a:t>
            </a:r>
            <a:endParaRPr lang="fr-FR" sz="2000" b="1">
              <a:latin typeface="Arial Black" panose="020B0A04020102020204" pitchFamily="34" charset="0"/>
            </a:endParaRPr>
          </a:p>
        </xdr:txBody>
      </xdr:sp>
    </xdr:grpSp>
    <xdr:clientData/>
  </xdr:twoCellAnchor>
  <xdr:twoCellAnchor>
    <xdr:from>
      <xdr:col>1</xdr:col>
      <xdr:colOff>604837</xdr:colOff>
      <xdr:row>4</xdr:row>
      <xdr:rowOff>617166</xdr:rowOff>
    </xdr:from>
    <xdr:to>
      <xdr:col>3</xdr:col>
      <xdr:colOff>132806</xdr:colOff>
      <xdr:row>6</xdr:row>
      <xdr:rowOff>185128</xdr:rowOff>
    </xdr:to>
    <xdr:grpSp>
      <xdr:nvGrpSpPr>
        <xdr:cNvPr id="3" name="Groupe 2">
          <a:hlinkClick xmlns:r="http://schemas.openxmlformats.org/officeDocument/2006/relationships" r:id="rId3" tooltip=" "/>
          <a:extLst>
            <a:ext uri="{FF2B5EF4-FFF2-40B4-BE49-F238E27FC236}">
              <a16:creationId xmlns="" xmlns:a16="http://schemas.microsoft.com/office/drawing/2014/main" id="{3FE02DF0-1707-44AE-BE52-CA41CD4C5999}"/>
            </a:ext>
          </a:extLst>
        </xdr:cNvPr>
        <xdr:cNvGrpSpPr/>
      </xdr:nvGrpSpPr>
      <xdr:grpSpPr>
        <a:xfrm>
          <a:off x="926710" y="2423322"/>
          <a:ext cx="1937794" cy="1041641"/>
          <a:chOff x="980235" y="2236417"/>
          <a:chExt cx="1573042" cy="1047138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11" name="Rectangle : coins arrondis 10">
            <a:extLst>
              <a:ext uri="{FF2B5EF4-FFF2-40B4-BE49-F238E27FC236}">
                <a16:creationId xmlns="" xmlns:a16="http://schemas.microsoft.com/office/drawing/2014/main" id="{C5C2776F-FD6F-4BC6-8A05-878F58206C6E}"/>
              </a:ext>
            </a:extLst>
          </xdr:cNvPr>
          <xdr:cNvSpPr/>
        </xdr:nvSpPr>
        <xdr:spPr>
          <a:xfrm>
            <a:off x="980235" y="2236417"/>
            <a:ext cx="1444001" cy="864000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15" name="Image 14">
            <a:extLst>
              <a:ext uri="{FF2B5EF4-FFF2-40B4-BE49-F238E27FC236}">
                <a16:creationId xmlns="" xmlns:a16="http://schemas.microsoft.com/office/drawing/2014/main" id="{FA13F048-9AA7-4373-9E46-35AFAC6A06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66781" y="2794158"/>
            <a:ext cx="486496" cy="489397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2" name="ZoneTexte 11">
            <a:extLst>
              <a:ext uri="{FF2B5EF4-FFF2-40B4-BE49-F238E27FC236}">
                <a16:creationId xmlns="" xmlns:a16="http://schemas.microsoft.com/office/drawing/2014/main" id="{591D1A4A-2716-422A-8811-493DD8D5691D}"/>
              </a:ext>
            </a:extLst>
          </xdr:cNvPr>
          <xdr:cNvSpPr txBox="1"/>
        </xdr:nvSpPr>
        <xdr:spPr>
          <a:xfrm>
            <a:off x="980235" y="2236417"/>
            <a:ext cx="1440000" cy="864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Poules</a:t>
            </a:r>
          </a:p>
          <a:p>
            <a:pPr algn="ctr"/>
            <a:r>
              <a:rPr lang="fr-FR" sz="2000" b="1">
                <a:latin typeface="Arial Black" panose="020B0A04020102020204" pitchFamily="34" charset="0"/>
              </a:rPr>
              <a:t>de 3</a:t>
            </a:r>
          </a:p>
        </xdr:txBody>
      </xdr:sp>
    </xdr:grpSp>
    <xdr:clientData/>
  </xdr:twoCellAnchor>
  <xdr:twoCellAnchor>
    <xdr:from>
      <xdr:col>1</xdr:col>
      <xdr:colOff>604838</xdr:colOff>
      <xdr:row>7</xdr:row>
      <xdr:rowOff>13</xdr:rowOff>
    </xdr:from>
    <xdr:to>
      <xdr:col>3</xdr:col>
      <xdr:colOff>132807</xdr:colOff>
      <xdr:row>8</xdr:row>
      <xdr:rowOff>189905</xdr:rowOff>
    </xdr:to>
    <xdr:grpSp>
      <xdr:nvGrpSpPr>
        <xdr:cNvPr id="6" name="Groupe 5">
          <a:hlinkClick xmlns:r="http://schemas.openxmlformats.org/officeDocument/2006/relationships" r:id="rId4" tooltip=" "/>
          <a:extLst>
            <a:ext uri="{FF2B5EF4-FFF2-40B4-BE49-F238E27FC236}">
              <a16:creationId xmlns="" xmlns:a16="http://schemas.microsoft.com/office/drawing/2014/main" id="{5E114FC0-C009-4927-B102-6DB0793933AE}"/>
            </a:ext>
          </a:extLst>
        </xdr:cNvPr>
        <xdr:cNvGrpSpPr/>
      </xdr:nvGrpSpPr>
      <xdr:grpSpPr>
        <a:xfrm>
          <a:off x="917186" y="3899871"/>
          <a:ext cx="1947319" cy="1043548"/>
          <a:chOff x="980236" y="3720366"/>
          <a:chExt cx="1573042" cy="1047143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23" name="Rectangle : coins arrondis 22">
            <a:extLst>
              <a:ext uri="{FF2B5EF4-FFF2-40B4-BE49-F238E27FC236}">
                <a16:creationId xmlns="" xmlns:a16="http://schemas.microsoft.com/office/drawing/2014/main" id="{A6865B56-AA2B-4BBF-8A1D-AD8E18F59111}"/>
              </a:ext>
            </a:extLst>
          </xdr:cNvPr>
          <xdr:cNvSpPr/>
        </xdr:nvSpPr>
        <xdr:spPr>
          <a:xfrm>
            <a:off x="980236" y="3720366"/>
            <a:ext cx="1440000" cy="864001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24" name="Image 23">
            <a:extLst>
              <a:ext uri="{FF2B5EF4-FFF2-40B4-BE49-F238E27FC236}">
                <a16:creationId xmlns="" xmlns:a16="http://schemas.microsoft.com/office/drawing/2014/main" id="{E043ED58-031D-427B-B080-83907354D7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66782" y="4278112"/>
            <a:ext cx="486496" cy="489397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25" name="ZoneTexte 24">
            <a:extLst>
              <a:ext uri="{FF2B5EF4-FFF2-40B4-BE49-F238E27FC236}">
                <a16:creationId xmlns="" xmlns:a16="http://schemas.microsoft.com/office/drawing/2014/main" id="{50C1FEB4-7A9F-4B0F-BA8D-6D90E90E293B}"/>
              </a:ext>
            </a:extLst>
          </xdr:cNvPr>
          <xdr:cNvSpPr txBox="1"/>
        </xdr:nvSpPr>
        <xdr:spPr>
          <a:xfrm>
            <a:off x="980236" y="3720366"/>
            <a:ext cx="1440000" cy="864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Poules</a:t>
            </a:r>
          </a:p>
          <a:p>
            <a:pPr algn="ctr"/>
            <a:r>
              <a:rPr lang="fr-FR" sz="2000" b="1">
                <a:latin typeface="Arial Black" panose="020B0A04020102020204" pitchFamily="34" charset="0"/>
              </a:rPr>
              <a:t>de 6</a:t>
            </a:r>
          </a:p>
        </xdr:txBody>
      </xdr:sp>
    </xdr:grpSp>
    <xdr:clientData/>
  </xdr:twoCellAnchor>
  <xdr:twoCellAnchor>
    <xdr:from>
      <xdr:col>3</xdr:col>
      <xdr:colOff>609618</xdr:colOff>
      <xdr:row>4</xdr:row>
      <xdr:rowOff>617166</xdr:rowOff>
    </xdr:from>
    <xdr:to>
      <xdr:col>5</xdr:col>
      <xdr:colOff>137588</xdr:colOff>
      <xdr:row>6</xdr:row>
      <xdr:rowOff>185128</xdr:rowOff>
    </xdr:to>
    <xdr:grpSp>
      <xdr:nvGrpSpPr>
        <xdr:cNvPr id="4" name="Groupe 3">
          <a:hlinkClick xmlns:r="http://schemas.openxmlformats.org/officeDocument/2006/relationships" r:id="rId5" tooltip=" "/>
          <a:extLst>
            <a:ext uri="{FF2B5EF4-FFF2-40B4-BE49-F238E27FC236}">
              <a16:creationId xmlns="" xmlns:a16="http://schemas.microsoft.com/office/drawing/2014/main" id="{D7A4A5BB-77CA-4D3D-B526-6A9D03331D58}"/>
            </a:ext>
          </a:extLst>
        </xdr:cNvPr>
        <xdr:cNvGrpSpPr/>
      </xdr:nvGrpSpPr>
      <xdr:grpSpPr>
        <a:xfrm>
          <a:off x="3303216" y="2423322"/>
          <a:ext cx="1947320" cy="1041641"/>
          <a:chOff x="3030089" y="2236417"/>
          <a:chExt cx="1573044" cy="1047138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27" name="Rectangle : coins arrondis 26">
            <a:extLst>
              <a:ext uri="{FF2B5EF4-FFF2-40B4-BE49-F238E27FC236}">
                <a16:creationId xmlns="" xmlns:a16="http://schemas.microsoft.com/office/drawing/2014/main" id="{AF500119-97E4-432C-9F1A-3B54F0E97852}"/>
              </a:ext>
            </a:extLst>
          </xdr:cNvPr>
          <xdr:cNvSpPr/>
        </xdr:nvSpPr>
        <xdr:spPr>
          <a:xfrm>
            <a:off x="3030091" y="2236417"/>
            <a:ext cx="1444003" cy="864000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28" name="Image 27">
            <a:extLst>
              <a:ext uri="{FF2B5EF4-FFF2-40B4-BE49-F238E27FC236}">
                <a16:creationId xmlns="" xmlns:a16="http://schemas.microsoft.com/office/drawing/2014/main" id="{CD201BC2-72F6-4AC0-9B1C-6B74D70BB5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6637" y="2794158"/>
            <a:ext cx="486496" cy="489397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29" name="ZoneTexte 28">
            <a:extLst>
              <a:ext uri="{FF2B5EF4-FFF2-40B4-BE49-F238E27FC236}">
                <a16:creationId xmlns="" xmlns:a16="http://schemas.microsoft.com/office/drawing/2014/main" id="{76128F27-3AA5-4D29-842B-8A4D64FD51CA}"/>
              </a:ext>
            </a:extLst>
          </xdr:cNvPr>
          <xdr:cNvSpPr txBox="1"/>
        </xdr:nvSpPr>
        <xdr:spPr>
          <a:xfrm>
            <a:off x="3030089" y="2236417"/>
            <a:ext cx="1440000" cy="864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Poules</a:t>
            </a:r>
          </a:p>
          <a:p>
            <a:pPr algn="ctr"/>
            <a:r>
              <a:rPr lang="fr-FR" sz="2000" b="1">
                <a:latin typeface="Arial Black" panose="020B0A04020102020204" pitchFamily="34" charset="0"/>
              </a:rPr>
              <a:t>de 4</a:t>
            </a:r>
          </a:p>
        </xdr:txBody>
      </xdr:sp>
    </xdr:grpSp>
    <xdr:clientData/>
  </xdr:twoCellAnchor>
  <xdr:twoCellAnchor>
    <xdr:from>
      <xdr:col>3</xdr:col>
      <xdr:colOff>609619</xdr:colOff>
      <xdr:row>7</xdr:row>
      <xdr:rowOff>13</xdr:rowOff>
    </xdr:from>
    <xdr:to>
      <xdr:col>5</xdr:col>
      <xdr:colOff>137589</xdr:colOff>
      <xdr:row>8</xdr:row>
      <xdr:rowOff>189905</xdr:rowOff>
    </xdr:to>
    <xdr:grpSp>
      <xdr:nvGrpSpPr>
        <xdr:cNvPr id="7" name="Groupe 6">
          <a:hlinkClick xmlns:r="http://schemas.openxmlformats.org/officeDocument/2006/relationships" r:id="rId6" tooltip=" "/>
          <a:extLst>
            <a:ext uri="{FF2B5EF4-FFF2-40B4-BE49-F238E27FC236}">
              <a16:creationId xmlns="" xmlns:a16="http://schemas.microsoft.com/office/drawing/2014/main" id="{7F2B23E7-8478-48C6-9AA6-A39ADBD8F1A3}"/>
            </a:ext>
          </a:extLst>
        </xdr:cNvPr>
        <xdr:cNvGrpSpPr/>
      </xdr:nvGrpSpPr>
      <xdr:grpSpPr>
        <a:xfrm>
          <a:off x="3303217" y="3899871"/>
          <a:ext cx="1947320" cy="1043548"/>
          <a:chOff x="3030090" y="3720366"/>
          <a:chExt cx="1573044" cy="1047143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31" name="Rectangle : coins arrondis 30">
            <a:extLst>
              <a:ext uri="{FF2B5EF4-FFF2-40B4-BE49-F238E27FC236}">
                <a16:creationId xmlns="" xmlns:a16="http://schemas.microsoft.com/office/drawing/2014/main" id="{08D4C0B8-4733-45C3-8081-909DD2EED716}"/>
              </a:ext>
            </a:extLst>
          </xdr:cNvPr>
          <xdr:cNvSpPr/>
        </xdr:nvSpPr>
        <xdr:spPr>
          <a:xfrm>
            <a:off x="3030092" y="3720366"/>
            <a:ext cx="1440000" cy="864001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32" name="Image 31">
            <a:extLst>
              <a:ext uri="{FF2B5EF4-FFF2-40B4-BE49-F238E27FC236}">
                <a16:creationId xmlns="" xmlns:a16="http://schemas.microsoft.com/office/drawing/2014/main" id="{8421B47A-A414-4D66-BC12-B04DCA628D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6638" y="4278112"/>
            <a:ext cx="486496" cy="489397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33" name="ZoneTexte 32">
            <a:extLst>
              <a:ext uri="{FF2B5EF4-FFF2-40B4-BE49-F238E27FC236}">
                <a16:creationId xmlns="" xmlns:a16="http://schemas.microsoft.com/office/drawing/2014/main" id="{A82CF618-24A4-435F-AC76-5AF96EDDD265}"/>
              </a:ext>
            </a:extLst>
          </xdr:cNvPr>
          <xdr:cNvSpPr txBox="1"/>
        </xdr:nvSpPr>
        <xdr:spPr>
          <a:xfrm>
            <a:off x="3030090" y="3720366"/>
            <a:ext cx="1440000" cy="864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Poules</a:t>
            </a:r>
          </a:p>
          <a:p>
            <a:pPr algn="ctr"/>
            <a:r>
              <a:rPr lang="fr-FR" sz="2000" b="1">
                <a:latin typeface="Arial Black" panose="020B0A04020102020204" pitchFamily="34" charset="0"/>
              </a:rPr>
              <a:t>de 7</a:t>
            </a:r>
          </a:p>
        </xdr:txBody>
      </xdr:sp>
    </xdr:grpSp>
    <xdr:clientData/>
  </xdr:twoCellAnchor>
  <xdr:twoCellAnchor>
    <xdr:from>
      <xdr:col>5</xdr:col>
      <xdr:colOff>609634</xdr:colOff>
      <xdr:row>4</xdr:row>
      <xdr:rowOff>617166</xdr:rowOff>
    </xdr:from>
    <xdr:to>
      <xdr:col>7</xdr:col>
      <xdr:colOff>137606</xdr:colOff>
      <xdr:row>6</xdr:row>
      <xdr:rowOff>185128</xdr:rowOff>
    </xdr:to>
    <xdr:grpSp>
      <xdr:nvGrpSpPr>
        <xdr:cNvPr id="5" name="Groupe 4">
          <a:hlinkClick xmlns:r="http://schemas.openxmlformats.org/officeDocument/2006/relationships" r:id="rId7" tooltip=" "/>
          <a:extLst>
            <a:ext uri="{FF2B5EF4-FFF2-40B4-BE49-F238E27FC236}">
              <a16:creationId xmlns="" xmlns:a16="http://schemas.microsoft.com/office/drawing/2014/main" id="{3EB60B4F-8133-47D6-9657-3FB0FB9C15F2}"/>
            </a:ext>
          </a:extLst>
        </xdr:cNvPr>
        <xdr:cNvGrpSpPr/>
      </xdr:nvGrpSpPr>
      <xdr:grpSpPr>
        <a:xfrm>
          <a:off x="5684482" y="2423322"/>
          <a:ext cx="1947322" cy="1041641"/>
          <a:chOff x="5075179" y="2236417"/>
          <a:chExt cx="1573045" cy="1047138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35" name="Rectangle : coins arrondis 34">
            <a:extLst>
              <a:ext uri="{FF2B5EF4-FFF2-40B4-BE49-F238E27FC236}">
                <a16:creationId xmlns="" xmlns:a16="http://schemas.microsoft.com/office/drawing/2014/main" id="{1B89BD5E-3F16-4AF2-8769-0B31D6DA95B9}"/>
              </a:ext>
            </a:extLst>
          </xdr:cNvPr>
          <xdr:cNvSpPr/>
        </xdr:nvSpPr>
        <xdr:spPr>
          <a:xfrm>
            <a:off x="5075181" y="2236417"/>
            <a:ext cx="1444002" cy="864000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36" name="Image 35">
            <a:extLst>
              <a:ext uri="{FF2B5EF4-FFF2-40B4-BE49-F238E27FC236}">
                <a16:creationId xmlns="" xmlns:a16="http://schemas.microsoft.com/office/drawing/2014/main" id="{B0C87D62-916E-4EAE-8DB2-DB7A942E9D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61728" y="2794158"/>
            <a:ext cx="486496" cy="489397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37" name="ZoneTexte 36">
            <a:extLst>
              <a:ext uri="{FF2B5EF4-FFF2-40B4-BE49-F238E27FC236}">
                <a16:creationId xmlns="" xmlns:a16="http://schemas.microsoft.com/office/drawing/2014/main" id="{90DDA145-14D5-4CA4-8B6E-54D0B8D5C7FF}"/>
              </a:ext>
            </a:extLst>
          </xdr:cNvPr>
          <xdr:cNvSpPr txBox="1"/>
        </xdr:nvSpPr>
        <xdr:spPr>
          <a:xfrm>
            <a:off x="5075179" y="2236417"/>
            <a:ext cx="1440000" cy="864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Poules</a:t>
            </a:r>
          </a:p>
          <a:p>
            <a:pPr algn="ctr"/>
            <a:r>
              <a:rPr lang="fr-FR" sz="2000" b="1">
                <a:latin typeface="Arial Black" panose="020B0A04020102020204" pitchFamily="34" charset="0"/>
              </a:rPr>
              <a:t>de</a:t>
            </a:r>
            <a:r>
              <a:rPr lang="fr-FR" sz="2000" b="1" baseline="0">
                <a:latin typeface="Arial Black" panose="020B0A04020102020204" pitchFamily="34" charset="0"/>
              </a:rPr>
              <a:t> </a:t>
            </a:r>
            <a:r>
              <a:rPr lang="fr-FR" sz="2000" b="1">
                <a:latin typeface="Arial Black" panose="020B0A04020102020204" pitchFamily="34" charset="0"/>
              </a:rPr>
              <a:t>5</a:t>
            </a:r>
          </a:p>
        </xdr:txBody>
      </xdr:sp>
    </xdr:grpSp>
    <xdr:clientData/>
  </xdr:twoCellAnchor>
  <xdr:twoCellAnchor>
    <xdr:from>
      <xdr:col>5</xdr:col>
      <xdr:colOff>609635</xdr:colOff>
      <xdr:row>7</xdr:row>
      <xdr:rowOff>13</xdr:rowOff>
    </xdr:from>
    <xdr:to>
      <xdr:col>7</xdr:col>
      <xdr:colOff>137607</xdr:colOff>
      <xdr:row>8</xdr:row>
      <xdr:rowOff>189905</xdr:rowOff>
    </xdr:to>
    <xdr:grpSp>
      <xdr:nvGrpSpPr>
        <xdr:cNvPr id="8" name="Groupe 7">
          <a:hlinkClick xmlns:r="http://schemas.openxmlformats.org/officeDocument/2006/relationships" r:id="rId8" tooltip=" "/>
          <a:extLst>
            <a:ext uri="{FF2B5EF4-FFF2-40B4-BE49-F238E27FC236}">
              <a16:creationId xmlns="" xmlns:a16="http://schemas.microsoft.com/office/drawing/2014/main" id="{932BA95D-C28E-43E8-B8ED-4CD081CF2B31}"/>
            </a:ext>
          </a:extLst>
        </xdr:cNvPr>
        <xdr:cNvGrpSpPr/>
      </xdr:nvGrpSpPr>
      <xdr:grpSpPr>
        <a:xfrm>
          <a:off x="5684483" y="3899871"/>
          <a:ext cx="1947322" cy="1043548"/>
          <a:chOff x="5075180" y="3720366"/>
          <a:chExt cx="1573045" cy="1047143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39" name="Rectangle : coins arrondis 38">
            <a:extLst>
              <a:ext uri="{FF2B5EF4-FFF2-40B4-BE49-F238E27FC236}">
                <a16:creationId xmlns="" xmlns:a16="http://schemas.microsoft.com/office/drawing/2014/main" id="{4F51F17A-0863-4E5F-9CBF-49BCF6A4AFC6}"/>
              </a:ext>
            </a:extLst>
          </xdr:cNvPr>
          <xdr:cNvSpPr/>
        </xdr:nvSpPr>
        <xdr:spPr>
          <a:xfrm>
            <a:off x="5075182" y="3720366"/>
            <a:ext cx="1440000" cy="864001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40" name="Image 39">
            <a:extLst>
              <a:ext uri="{FF2B5EF4-FFF2-40B4-BE49-F238E27FC236}">
                <a16:creationId xmlns="" xmlns:a16="http://schemas.microsoft.com/office/drawing/2014/main" id="{2FF1EACA-12F1-40C0-889E-DD5EB1FA11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61729" y="4278112"/>
            <a:ext cx="486496" cy="489397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41" name="ZoneTexte 40">
            <a:extLst>
              <a:ext uri="{FF2B5EF4-FFF2-40B4-BE49-F238E27FC236}">
                <a16:creationId xmlns="" xmlns:a16="http://schemas.microsoft.com/office/drawing/2014/main" id="{2C95FB82-98A9-4DAE-99DD-169277BF7DED}"/>
              </a:ext>
            </a:extLst>
          </xdr:cNvPr>
          <xdr:cNvSpPr txBox="1"/>
        </xdr:nvSpPr>
        <xdr:spPr>
          <a:xfrm>
            <a:off x="5075180" y="3720366"/>
            <a:ext cx="1440000" cy="864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Poules</a:t>
            </a:r>
          </a:p>
          <a:p>
            <a:pPr algn="ctr"/>
            <a:r>
              <a:rPr lang="fr-FR" sz="2000" b="1">
                <a:latin typeface="Arial Black" panose="020B0A04020102020204" pitchFamily="34" charset="0"/>
              </a:rPr>
              <a:t>de 8</a:t>
            </a:r>
          </a:p>
        </xdr:txBody>
      </xdr:sp>
    </xdr:grpSp>
    <xdr:clientData/>
  </xdr:twoCellAnchor>
  <xdr:twoCellAnchor>
    <xdr:from>
      <xdr:col>9</xdr:col>
      <xdr:colOff>600074</xdr:colOff>
      <xdr:row>4</xdr:row>
      <xdr:rowOff>614367</xdr:rowOff>
    </xdr:from>
    <xdr:to>
      <xdr:col>15</xdr:col>
      <xdr:colOff>144379</xdr:colOff>
      <xdr:row>6</xdr:row>
      <xdr:rowOff>178323</xdr:rowOff>
    </xdr:to>
    <xdr:grpSp>
      <xdr:nvGrpSpPr>
        <xdr:cNvPr id="16" name="Groupe 15">
          <a:hlinkClick xmlns:r="http://schemas.openxmlformats.org/officeDocument/2006/relationships" r:id="rId9" tooltip=" "/>
          <a:extLst>
            <a:ext uri="{FF2B5EF4-FFF2-40B4-BE49-F238E27FC236}">
              <a16:creationId xmlns="" xmlns:a16="http://schemas.microsoft.com/office/drawing/2014/main" id="{6DF2C882-C844-46EB-B841-0CD9BF456303}"/>
            </a:ext>
          </a:extLst>
        </xdr:cNvPr>
        <xdr:cNvGrpSpPr/>
      </xdr:nvGrpSpPr>
      <xdr:grpSpPr>
        <a:xfrm>
          <a:off x="9260815" y="2420523"/>
          <a:ext cx="6716630" cy="1037635"/>
          <a:chOff x="8378824" y="2233617"/>
          <a:chExt cx="5672055" cy="1045623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43" name="Rectangle : coins arrondis 42">
            <a:extLst>
              <a:ext uri="{FF2B5EF4-FFF2-40B4-BE49-F238E27FC236}">
                <a16:creationId xmlns="" xmlns:a16="http://schemas.microsoft.com/office/drawing/2014/main" id="{01814C6C-0F4E-4DC2-B510-4035CD3A495D}"/>
              </a:ext>
            </a:extLst>
          </xdr:cNvPr>
          <xdr:cNvSpPr/>
        </xdr:nvSpPr>
        <xdr:spPr>
          <a:xfrm>
            <a:off x="8378824" y="2233617"/>
            <a:ext cx="5544000" cy="866492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44" name="Image 43">
            <a:extLst>
              <a:ext uri="{FF2B5EF4-FFF2-40B4-BE49-F238E27FC236}">
                <a16:creationId xmlns="" xmlns:a16="http://schemas.microsoft.com/office/drawing/2014/main" id="{BEB0772D-71D5-422E-B51A-473B8D9DC3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64340" y="2789844"/>
            <a:ext cx="486539" cy="489396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45" name="ZoneTexte 44">
            <a:extLst>
              <a:ext uri="{FF2B5EF4-FFF2-40B4-BE49-F238E27FC236}">
                <a16:creationId xmlns="" xmlns:a16="http://schemas.microsoft.com/office/drawing/2014/main" id="{C5822D82-B571-4DC6-AF9D-3A80CFED9D0A}"/>
              </a:ext>
            </a:extLst>
          </xdr:cNvPr>
          <xdr:cNvSpPr txBox="1"/>
        </xdr:nvSpPr>
        <xdr:spPr>
          <a:xfrm>
            <a:off x="8388345" y="2237856"/>
            <a:ext cx="5544000" cy="8664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Tournoi</a:t>
            </a:r>
            <a:r>
              <a:rPr lang="fr-FR" sz="2000" b="1" baseline="0">
                <a:latin typeface="Arial Black" panose="020B0A04020102020204" pitchFamily="34" charset="0"/>
              </a:rPr>
              <a:t> </a:t>
            </a:r>
            <a:r>
              <a:rPr lang="fr-FR" sz="2000" b="1">
                <a:latin typeface="Arial Black" panose="020B0A04020102020204" pitchFamily="34" charset="0"/>
              </a:rPr>
              <a:t>à élimination directe</a:t>
            </a:r>
          </a:p>
        </xdr:txBody>
      </xdr:sp>
    </xdr:grpSp>
    <xdr:clientData/>
  </xdr:twoCellAnchor>
  <xdr:twoCellAnchor>
    <xdr:from>
      <xdr:col>9</xdr:col>
      <xdr:colOff>600073</xdr:colOff>
      <xdr:row>6</xdr:row>
      <xdr:rowOff>613308</xdr:rowOff>
    </xdr:from>
    <xdr:to>
      <xdr:col>15</xdr:col>
      <xdr:colOff>144378</xdr:colOff>
      <xdr:row>8</xdr:row>
      <xdr:rowOff>178322</xdr:rowOff>
    </xdr:to>
    <xdr:grpSp>
      <xdr:nvGrpSpPr>
        <xdr:cNvPr id="21" name="Groupe 20">
          <a:hlinkClick xmlns:r="http://schemas.openxmlformats.org/officeDocument/2006/relationships" r:id="rId10" tooltip=" "/>
          <a:extLst>
            <a:ext uri="{FF2B5EF4-FFF2-40B4-BE49-F238E27FC236}">
              <a16:creationId xmlns="" xmlns:a16="http://schemas.microsoft.com/office/drawing/2014/main" id="{E36037F2-0662-437F-B0B2-EBCC30A63191}"/>
            </a:ext>
          </a:extLst>
        </xdr:cNvPr>
        <xdr:cNvGrpSpPr/>
      </xdr:nvGrpSpPr>
      <xdr:grpSpPr>
        <a:xfrm>
          <a:off x="9260814" y="3893143"/>
          <a:ext cx="6716630" cy="1038693"/>
          <a:chOff x="8378823" y="3714225"/>
          <a:chExt cx="5672055" cy="1046680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47" name="Rectangle : coins arrondis 46">
            <a:extLst>
              <a:ext uri="{FF2B5EF4-FFF2-40B4-BE49-F238E27FC236}">
                <a16:creationId xmlns="" xmlns:a16="http://schemas.microsoft.com/office/drawing/2014/main" id="{F73D3088-40DB-4018-B7E3-BDBD3A3785FF}"/>
              </a:ext>
            </a:extLst>
          </xdr:cNvPr>
          <xdr:cNvSpPr/>
        </xdr:nvSpPr>
        <xdr:spPr>
          <a:xfrm>
            <a:off x="8378823" y="3715278"/>
            <a:ext cx="5544000" cy="866490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48" name="Image 47">
            <a:extLst>
              <a:ext uri="{FF2B5EF4-FFF2-40B4-BE49-F238E27FC236}">
                <a16:creationId xmlns="" xmlns:a16="http://schemas.microsoft.com/office/drawing/2014/main" id="{9A62C287-C0BD-47AE-BC66-F8992EF916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64339" y="4271509"/>
            <a:ext cx="486539" cy="489396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49" name="ZoneTexte 48">
            <a:extLst>
              <a:ext uri="{FF2B5EF4-FFF2-40B4-BE49-F238E27FC236}">
                <a16:creationId xmlns="" xmlns:a16="http://schemas.microsoft.com/office/drawing/2014/main" id="{8FF88B8D-5FA2-4C29-AE4C-41B8CC96B491}"/>
              </a:ext>
            </a:extLst>
          </xdr:cNvPr>
          <xdr:cNvSpPr txBox="1"/>
        </xdr:nvSpPr>
        <xdr:spPr>
          <a:xfrm>
            <a:off x="8388344" y="3714225"/>
            <a:ext cx="5544000" cy="8664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Tournoi</a:t>
            </a:r>
            <a:r>
              <a:rPr lang="fr-FR" sz="2000" b="1" baseline="0">
                <a:latin typeface="Arial Black" panose="020B0A04020102020204" pitchFamily="34" charset="0"/>
              </a:rPr>
              <a:t> </a:t>
            </a:r>
            <a:r>
              <a:rPr lang="fr-FR" sz="2000" b="1">
                <a:latin typeface="Arial Black" panose="020B0A04020102020204" pitchFamily="34" charset="0"/>
              </a:rPr>
              <a:t>classant</a:t>
            </a:r>
          </a:p>
        </xdr:txBody>
      </xdr:sp>
    </xdr:grpSp>
    <xdr:clientData/>
  </xdr:twoCellAnchor>
  <xdr:twoCellAnchor>
    <xdr:from>
      <xdr:col>9</xdr:col>
      <xdr:colOff>600072</xdr:colOff>
      <xdr:row>8</xdr:row>
      <xdr:rowOff>611190</xdr:rowOff>
    </xdr:from>
    <xdr:to>
      <xdr:col>15</xdr:col>
      <xdr:colOff>144377</xdr:colOff>
      <xdr:row>10</xdr:row>
      <xdr:rowOff>178321</xdr:rowOff>
    </xdr:to>
    <xdr:grpSp>
      <xdr:nvGrpSpPr>
        <xdr:cNvPr id="22" name="Groupe 21">
          <a:hlinkClick xmlns:r="http://schemas.openxmlformats.org/officeDocument/2006/relationships" r:id="rId11" tooltip=" "/>
          <a:extLst>
            <a:ext uri="{FF2B5EF4-FFF2-40B4-BE49-F238E27FC236}">
              <a16:creationId xmlns="" xmlns:a16="http://schemas.microsoft.com/office/drawing/2014/main" id="{4392EB16-55B5-4083-8AF1-1F50114CB676}"/>
            </a:ext>
          </a:extLst>
        </xdr:cNvPr>
        <xdr:cNvGrpSpPr/>
      </xdr:nvGrpSpPr>
      <xdr:grpSpPr>
        <a:xfrm>
          <a:off x="9260813" y="5364704"/>
          <a:ext cx="6716630" cy="1040810"/>
          <a:chOff x="8378822" y="5193773"/>
          <a:chExt cx="5672055" cy="1048798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51" name="Rectangle : coins arrondis 50">
            <a:extLst>
              <a:ext uri="{FF2B5EF4-FFF2-40B4-BE49-F238E27FC236}">
                <a16:creationId xmlns="" xmlns:a16="http://schemas.microsoft.com/office/drawing/2014/main" id="{DAE3F26C-B3D0-48C3-A206-46ABE1497C3D}"/>
              </a:ext>
            </a:extLst>
          </xdr:cNvPr>
          <xdr:cNvSpPr/>
        </xdr:nvSpPr>
        <xdr:spPr>
          <a:xfrm>
            <a:off x="8378822" y="5196944"/>
            <a:ext cx="5544000" cy="866492"/>
          </a:xfrm>
          <a:prstGeom prst="round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52" name="Image 51">
            <a:extLst>
              <a:ext uri="{FF2B5EF4-FFF2-40B4-BE49-F238E27FC236}">
                <a16:creationId xmlns="" xmlns:a16="http://schemas.microsoft.com/office/drawing/2014/main" id="{2B76EB67-173D-4645-BCC1-7BDFB7071F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64338" y="5753175"/>
            <a:ext cx="486539" cy="489396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53" name="ZoneTexte 52">
            <a:extLst>
              <a:ext uri="{FF2B5EF4-FFF2-40B4-BE49-F238E27FC236}">
                <a16:creationId xmlns="" xmlns:a16="http://schemas.microsoft.com/office/drawing/2014/main" id="{A295A425-0A51-499A-9F42-D8160087D8B1}"/>
              </a:ext>
            </a:extLst>
          </xdr:cNvPr>
          <xdr:cNvSpPr txBox="1"/>
        </xdr:nvSpPr>
        <xdr:spPr>
          <a:xfrm>
            <a:off x="8383585" y="5193773"/>
            <a:ext cx="5544000" cy="8664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2000" b="1">
                <a:latin typeface="Arial Black" panose="020B0A04020102020204" pitchFamily="34" charset="0"/>
              </a:rPr>
              <a:t>Tournoi</a:t>
            </a:r>
            <a:r>
              <a:rPr lang="fr-FR" sz="2000" b="1" baseline="0">
                <a:latin typeface="Arial Black" panose="020B0A04020102020204" pitchFamily="34" charset="0"/>
              </a:rPr>
              <a:t> c</a:t>
            </a:r>
            <a:r>
              <a:rPr lang="fr-FR" sz="2000" b="1">
                <a:latin typeface="Arial Black" panose="020B0A04020102020204" pitchFamily="34" charset="0"/>
              </a:rPr>
              <a:t>lassant avec repêchage</a:t>
            </a:r>
          </a:p>
        </xdr:txBody>
      </xdr:sp>
    </xdr:grpSp>
    <xdr:clientData/>
  </xdr:twoCellAnchor>
  <xdr:twoCellAnchor>
    <xdr:from>
      <xdr:col>10</xdr:col>
      <xdr:colOff>6524</xdr:colOff>
      <xdr:row>1</xdr:row>
      <xdr:rowOff>208766</xdr:rowOff>
    </xdr:from>
    <xdr:to>
      <xdr:col>15</xdr:col>
      <xdr:colOff>13048</xdr:colOff>
      <xdr:row>4</xdr:row>
      <xdr:rowOff>228337</xdr:rowOff>
    </xdr:to>
    <xdr:sp macro="" textlink="">
      <xdr:nvSpPr>
        <xdr:cNvPr id="30" name="ZoneTexte 29">
          <a:extLst>
            <a:ext uri="{FF2B5EF4-FFF2-40B4-BE49-F238E27FC236}">
              <a16:creationId xmlns="" xmlns:a16="http://schemas.microsoft.com/office/drawing/2014/main" id="{B413AA84-E3DD-416F-9C74-02196BC73937}"/>
            </a:ext>
          </a:extLst>
        </xdr:cNvPr>
        <xdr:cNvSpPr txBox="1"/>
      </xdr:nvSpPr>
      <xdr:spPr>
        <a:xfrm>
          <a:off x="8396353" y="587156"/>
          <a:ext cx="5519281" cy="1448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480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</a:rPr>
            <a:t>TOURNOIS</a:t>
          </a:r>
        </a:p>
        <a:p>
          <a:pPr algn="ctr"/>
          <a:r>
            <a:rPr lang="fr-FR" sz="240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</a:rPr>
            <a:t>(JUSQU'À 32 PARTICIPANTS)</a:t>
          </a:r>
        </a:p>
      </xdr:txBody>
    </xdr:sp>
    <xdr:clientData/>
  </xdr:twoCellAnchor>
  <xdr:twoCellAnchor>
    <xdr:from>
      <xdr:col>1</xdr:col>
      <xdr:colOff>613005</xdr:colOff>
      <xdr:row>1</xdr:row>
      <xdr:rowOff>200570</xdr:rowOff>
    </xdr:from>
    <xdr:to>
      <xdr:col>7</xdr:col>
      <xdr:colOff>4834</xdr:colOff>
      <xdr:row>4</xdr:row>
      <xdr:rowOff>220141</xdr:rowOff>
    </xdr:to>
    <xdr:sp macro="" textlink="">
      <xdr:nvSpPr>
        <xdr:cNvPr id="54" name="ZoneTexte 53">
          <a:extLst>
            <a:ext uri="{FF2B5EF4-FFF2-40B4-BE49-F238E27FC236}">
              <a16:creationId xmlns="" xmlns:a16="http://schemas.microsoft.com/office/drawing/2014/main" id="{9BE65B7A-C103-44A8-B3A0-0B9DCAE5A25A}"/>
            </a:ext>
          </a:extLst>
        </xdr:cNvPr>
        <xdr:cNvSpPr txBox="1"/>
      </xdr:nvSpPr>
      <xdr:spPr>
        <a:xfrm>
          <a:off x="989575" y="582678"/>
          <a:ext cx="5522164" cy="1448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480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</a:rPr>
            <a:t>POULES</a:t>
          </a:r>
        </a:p>
        <a:p>
          <a:pPr algn="ctr"/>
          <a:r>
            <a:rPr lang="fr-FR" sz="240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</a:rPr>
            <a:t>(DE </a:t>
          </a:r>
          <a:r>
            <a:rPr lang="fr-FR" sz="240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35 À 40 </a:t>
          </a:r>
          <a:r>
            <a:rPr lang="fr-FR" sz="240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</a:rPr>
            <a:t>PARTICIPANTS)</a:t>
          </a:r>
        </a:p>
      </xdr:txBody>
    </xdr:sp>
    <xdr:clientData/>
  </xdr:twoCellAnchor>
  <xdr:twoCellAnchor>
    <xdr:from>
      <xdr:col>0</xdr:col>
      <xdr:colOff>368371</xdr:colOff>
      <xdr:row>14</xdr:row>
      <xdr:rowOff>2921</xdr:rowOff>
    </xdr:from>
    <xdr:to>
      <xdr:col>6</xdr:col>
      <xdr:colOff>1338216</xdr:colOff>
      <xdr:row>19</xdr:row>
      <xdr:rowOff>116562</xdr:rowOff>
    </xdr:to>
    <xdr:sp macro="" textlink="">
      <xdr:nvSpPr>
        <xdr:cNvPr id="63" name="Rectangle : coins arrondis 62">
          <a:extLst>
            <a:ext uri="{FF2B5EF4-FFF2-40B4-BE49-F238E27FC236}">
              <a16:creationId xmlns="" xmlns:a16="http://schemas.microsoft.com/office/drawing/2014/main" id="{557ECFA6-2262-49A7-9E95-1ECC88F40610}"/>
            </a:ext>
          </a:extLst>
        </xdr:cNvPr>
        <xdr:cNvSpPr/>
      </xdr:nvSpPr>
      <xdr:spPr>
        <a:xfrm>
          <a:off x="368371" y="7401409"/>
          <a:ext cx="6048000" cy="972000"/>
        </a:xfrm>
        <a:prstGeom prst="roundRect">
          <a:avLst>
            <a:gd name="adj" fmla="val 9786"/>
          </a:avLst>
        </a:prstGeom>
        <a:solidFill>
          <a:schemeClr val="bg1">
            <a:lumMod val="50000"/>
          </a:schemeClr>
        </a:solidFill>
        <a:ln>
          <a:solidFill>
            <a:schemeClr val="bg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r-FR" sz="2200" b="1">
              <a:solidFill>
                <a:sysClr val="windowText" lastClr="000000"/>
              </a:solidFill>
              <a:latin typeface="Arial Black" panose="020B0A04020102020204" pitchFamily="34" charset="0"/>
            </a:rPr>
            <a:t>    </a:t>
          </a:r>
          <a:r>
            <a:rPr lang="fr-FR" sz="22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Black" panose="020B0A04020102020204" pitchFamily="34" charset="0"/>
            </a:rPr>
            <a:t>CONSULTER LES SAUVEGARDES</a:t>
          </a:r>
        </a:p>
      </xdr:txBody>
    </xdr:sp>
    <xdr:clientData/>
  </xdr:twoCellAnchor>
  <xdr:twoCellAnchor>
    <xdr:from>
      <xdr:col>6</xdr:col>
      <xdr:colOff>819594</xdr:colOff>
      <xdr:row>13</xdr:row>
      <xdr:rowOff>44313</xdr:rowOff>
    </xdr:from>
    <xdr:to>
      <xdr:col>8</xdr:col>
      <xdr:colOff>11077</xdr:colOff>
      <xdr:row>20</xdr:row>
      <xdr:rowOff>32107</xdr:rowOff>
    </xdr:to>
    <xdr:grpSp>
      <xdr:nvGrpSpPr>
        <xdr:cNvPr id="34" name="Groupe 33">
          <a:hlinkClick xmlns:r="http://schemas.openxmlformats.org/officeDocument/2006/relationships" r:id="rId12" tooltip=" "/>
          <a:extLst>
            <a:ext uri="{FF2B5EF4-FFF2-40B4-BE49-F238E27FC236}">
              <a16:creationId xmlns="" xmlns:a16="http://schemas.microsoft.com/office/drawing/2014/main" id="{C37730B5-51C0-4EBA-9A9F-BC2356EF02CD}"/>
            </a:ext>
          </a:extLst>
        </xdr:cNvPr>
        <xdr:cNvGrpSpPr/>
      </xdr:nvGrpSpPr>
      <xdr:grpSpPr>
        <a:xfrm>
          <a:off x="6507636" y="7232992"/>
          <a:ext cx="1572733" cy="1308714"/>
          <a:chOff x="5897749" y="7271130"/>
          <a:chExt cx="1234927" cy="1255948"/>
        </a:xfrm>
      </xdr:grpSpPr>
      <xdr:pic>
        <xdr:nvPicPr>
          <xdr:cNvPr id="13" name="Image 12">
            <a:extLst>
              <a:ext uri="{FF2B5EF4-FFF2-40B4-BE49-F238E27FC236}">
                <a16:creationId xmlns="" xmlns:a16="http://schemas.microsoft.com/office/drawing/2014/main" id="{92EA49E8-66AA-402E-A385-24EC5C3C41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97749" y="7271130"/>
            <a:ext cx="1234927" cy="1234927"/>
          </a:xfrm>
          <a:prstGeom prst="rect">
            <a:avLst/>
          </a:prstGeom>
        </xdr:spPr>
      </xdr:pic>
      <xdr:pic>
        <xdr:nvPicPr>
          <xdr:cNvPr id="56" name="Image 55">
            <a:extLst>
              <a:ext uri="{FF2B5EF4-FFF2-40B4-BE49-F238E27FC236}">
                <a16:creationId xmlns="" xmlns:a16="http://schemas.microsoft.com/office/drawing/2014/main" id="{02B07347-7046-43FE-BE72-6A336C495C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40451" y="7880276"/>
            <a:ext cx="637298" cy="646802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66</xdr:row>
      <xdr:rowOff>0</xdr:rowOff>
    </xdr:from>
    <xdr:to>
      <xdr:col>1</xdr:col>
      <xdr:colOff>438150</xdr:colOff>
      <xdr:row>119</xdr:row>
      <xdr:rowOff>0</xdr:rowOff>
    </xdr:to>
    <xdr:sp macro="" textlink="">
      <xdr:nvSpPr>
        <xdr:cNvPr id="2" name="Flèche vers le bas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/>
      </xdr:nvSpPr>
      <xdr:spPr>
        <a:xfrm>
          <a:off x="552450" y="8877300"/>
          <a:ext cx="114300" cy="253365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323850</xdr:colOff>
      <xdr:row>65</xdr:row>
      <xdr:rowOff>0</xdr:rowOff>
    </xdr:from>
    <xdr:to>
      <xdr:col>3</xdr:col>
      <xdr:colOff>438150</xdr:colOff>
      <xdr:row>82</xdr:row>
      <xdr:rowOff>62400</xdr:rowOff>
    </xdr:to>
    <xdr:sp macro="" textlink="">
      <xdr:nvSpPr>
        <xdr:cNvPr id="3" name="Flèche vers le bas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/>
      </xdr:nvSpPr>
      <xdr:spPr>
        <a:xfrm>
          <a:off x="1533525" y="8743950"/>
          <a:ext cx="114300" cy="2196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342900</xdr:colOff>
      <xdr:row>58</xdr:row>
      <xdr:rowOff>114300</xdr:rowOff>
    </xdr:from>
    <xdr:to>
      <xdr:col>7</xdr:col>
      <xdr:colOff>457200</xdr:colOff>
      <xdr:row>62</xdr:row>
      <xdr:rowOff>48900</xdr:rowOff>
    </xdr:to>
    <xdr:sp macro="" textlink="">
      <xdr:nvSpPr>
        <xdr:cNvPr id="6" name="Flèche vers le bas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/>
      </xdr:nvSpPr>
      <xdr:spPr>
        <a:xfrm>
          <a:off x="3514725" y="7924800"/>
          <a:ext cx="114300" cy="468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323850</xdr:colOff>
      <xdr:row>63</xdr:row>
      <xdr:rowOff>0</xdr:rowOff>
    </xdr:from>
    <xdr:to>
      <xdr:col>5</xdr:col>
      <xdr:colOff>438150</xdr:colOff>
      <xdr:row>67</xdr:row>
      <xdr:rowOff>6600</xdr:rowOff>
    </xdr:to>
    <xdr:sp macro="" textlink="">
      <xdr:nvSpPr>
        <xdr:cNvPr id="23" name="Flèche vers le bas 2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SpPr/>
      </xdr:nvSpPr>
      <xdr:spPr>
        <a:xfrm>
          <a:off x="2514600" y="8477250"/>
          <a:ext cx="114300" cy="54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457201</xdr:colOff>
      <xdr:row>97</xdr:row>
      <xdr:rowOff>104775</xdr:rowOff>
    </xdr:from>
    <xdr:to>
      <xdr:col>5</xdr:col>
      <xdr:colOff>571501</xdr:colOff>
      <xdr:row>100</xdr:row>
      <xdr:rowOff>64725</xdr:rowOff>
    </xdr:to>
    <xdr:sp macro="" textlink="">
      <xdr:nvSpPr>
        <xdr:cNvPr id="27" name="Flèche vers le bas 13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/>
      </xdr:nvSpPr>
      <xdr:spPr>
        <a:xfrm rot="-2700000">
          <a:off x="2647951" y="3045142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457201</xdr:colOff>
      <xdr:row>111</xdr:row>
      <xdr:rowOff>104775</xdr:rowOff>
    </xdr:from>
    <xdr:to>
      <xdr:col>5</xdr:col>
      <xdr:colOff>571501</xdr:colOff>
      <xdr:row>114</xdr:row>
      <xdr:rowOff>64725</xdr:rowOff>
    </xdr:to>
    <xdr:sp macro="" textlink="">
      <xdr:nvSpPr>
        <xdr:cNvPr id="28" name="Flèche vers le bas 14">
          <a:extLs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SpPr/>
      </xdr:nvSpPr>
      <xdr:spPr>
        <a:xfrm rot="-2700000">
          <a:off x="2647951" y="3231832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574953</xdr:colOff>
      <xdr:row>98</xdr:row>
      <xdr:rowOff>52053</xdr:rowOff>
    </xdr:from>
    <xdr:to>
      <xdr:col>3</xdr:col>
      <xdr:colOff>689253</xdr:colOff>
      <xdr:row>103</xdr:row>
      <xdr:rowOff>105303</xdr:rowOff>
    </xdr:to>
    <xdr:sp macro="" textlink="">
      <xdr:nvSpPr>
        <xdr:cNvPr id="29" name="Flèche vers le bas 15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SpPr/>
      </xdr:nvSpPr>
      <xdr:spPr>
        <a:xfrm rot="-2700000">
          <a:off x="1784628" y="30532053"/>
          <a:ext cx="114300" cy="72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457201</xdr:colOff>
      <xdr:row>170</xdr:row>
      <xdr:rowOff>104775</xdr:rowOff>
    </xdr:from>
    <xdr:to>
      <xdr:col>3</xdr:col>
      <xdr:colOff>571501</xdr:colOff>
      <xdr:row>173</xdr:row>
      <xdr:rowOff>64725</xdr:rowOff>
    </xdr:to>
    <xdr:sp macro="" textlink="">
      <xdr:nvSpPr>
        <xdr:cNvPr id="30" name="Flèche vers le bas 14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SpPr/>
      </xdr:nvSpPr>
      <xdr:spPr>
        <a:xfrm rot="-2700000">
          <a:off x="2647951" y="1925002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323850</xdr:colOff>
      <xdr:row>148</xdr:row>
      <xdr:rowOff>104775</xdr:rowOff>
    </xdr:from>
    <xdr:to>
      <xdr:col>5</xdr:col>
      <xdr:colOff>438150</xdr:colOff>
      <xdr:row>152</xdr:row>
      <xdr:rowOff>39375</xdr:rowOff>
    </xdr:to>
    <xdr:sp macro="" textlink="">
      <xdr:nvSpPr>
        <xdr:cNvPr id="31" name="Flèche vers le bas 2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SpPr/>
      </xdr:nvSpPr>
      <xdr:spPr>
        <a:xfrm>
          <a:off x="2514600" y="20183475"/>
          <a:ext cx="114300" cy="468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323850</xdr:colOff>
      <xdr:row>150</xdr:row>
      <xdr:rowOff>114300</xdr:rowOff>
    </xdr:from>
    <xdr:to>
      <xdr:col>3</xdr:col>
      <xdr:colOff>438150</xdr:colOff>
      <xdr:row>162</xdr:row>
      <xdr:rowOff>51450</xdr:rowOff>
    </xdr:to>
    <xdr:sp macro="" textlink="">
      <xdr:nvSpPr>
        <xdr:cNvPr id="32" name="Flèche vers le bas 2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SpPr/>
      </xdr:nvSpPr>
      <xdr:spPr>
        <a:xfrm>
          <a:off x="1533525" y="20459700"/>
          <a:ext cx="114300" cy="1404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457201</xdr:colOff>
      <xdr:row>193</xdr:row>
      <xdr:rowOff>104775</xdr:rowOff>
    </xdr:from>
    <xdr:to>
      <xdr:col>3</xdr:col>
      <xdr:colOff>571501</xdr:colOff>
      <xdr:row>196</xdr:row>
      <xdr:rowOff>64725</xdr:rowOff>
    </xdr:to>
    <xdr:sp macro="" textlink="">
      <xdr:nvSpPr>
        <xdr:cNvPr id="33" name="Flèche vers le bas 13">
          <a:extLst>
            <a:ext uri="{FF2B5EF4-FFF2-40B4-BE49-F238E27FC236}">
              <a16:creationId xmlns="" xmlns:a16="http://schemas.microsoft.com/office/drawing/2014/main" id="{00000000-0008-0000-0A00-000021000000}"/>
            </a:ext>
          </a:extLst>
        </xdr:cNvPr>
        <xdr:cNvSpPr/>
      </xdr:nvSpPr>
      <xdr:spPr>
        <a:xfrm rot="-2700000">
          <a:off x="2647951" y="1338262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457201</xdr:colOff>
      <xdr:row>207</xdr:row>
      <xdr:rowOff>104775</xdr:rowOff>
    </xdr:from>
    <xdr:to>
      <xdr:col>3</xdr:col>
      <xdr:colOff>571501</xdr:colOff>
      <xdr:row>210</xdr:row>
      <xdr:rowOff>64725</xdr:rowOff>
    </xdr:to>
    <xdr:sp macro="" textlink="">
      <xdr:nvSpPr>
        <xdr:cNvPr id="34" name="Flèche vers le bas 14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SpPr/>
      </xdr:nvSpPr>
      <xdr:spPr>
        <a:xfrm rot="-2700000">
          <a:off x="2647951" y="1524952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574953</xdr:colOff>
      <xdr:row>194</xdr:row>
      <xdr:rowOff>52053</xdr:rowOff>
    </xdr:from>
    <xdr:to>
      <xdr:col>1</xdr:col>
      <xdr:colOff>689253</xdr:colOff>
      <xdr:row>199</xdr:row>
      <xdr:rowOff>105303</xdr:rowOff>
    </xdr:to>
    <xdr:sp macro="" textlink="">
      <xdr:nvSpPr>
        <xdr:cNvPr id="35" name="Flèche vers le bas 15">
          <a:extLst>
            <a:ext uri="{FF2B5EF4-FFF2-40B4-BE49-F238E27FC236}">
              <a16:creationId xmlns="" xmlns:a16="http://schemas.microsoft.com/office/drawing/2014/main" id="{00000000-0008-0000-0A00-000023000000}"/>
            </a:ext>
          </a:extLst>
        </xdr:cNvPr>
        <xdr:cNvSpPr/>
      </xdr:nvSpPr>
      <xdr:spPr>
        <a:xfrm rot="-2700000">
          <a:off x="1784628" y="13463253"/>
          <a:ext cx="114300" cy="72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457201</xdr:colOff>
      <xdr:row>75</xdr:row>
      <xdr:rowOff>85725</xdr:rowOff>
    </xdr:from>
    <xdr:to>
      <xdr:col>5</xdr:col>
      <xdr:colOff>571501</xdr:colOff>
      <xdr:row>78</xdr:row>
      <xdr:rowOff>45675</xdr:rowOff>
    </xdr:to>
    <xdr:sp macro="" textlink="">
      <xdr:nvSpPr>
        <xdr:cNvPr id="37" name="Flèche vers le bas 13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SpPr/>
      </xdr:nvSpPr>
      <xdr:spPr>
        <a:xfrm rot="-2700000">
          <a:off x="2952751" y="1016317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323850</xdr:colOff>
      <xdr:row>152</xdr:row>
      <xdr:rowOff>0</xdr:rowOff>
    </xdr:from>
    <xdr:to>
      <xdr:col>1</xdr:col>
      <xdr:colOff>438150</xdr:colOff>
      <xdr:row>178</xdr:row>
      <xdr:rowOff>14250</xdr:rowOff>
    </xdr:to>
    <xdr:sp macro="" textlink="">
      <xdr:nvSpPr>
        <xdr:cNvPr id="38" name="Flèche vers le bas 1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SpPr/>
      </xdr:nvSpPr>
      <xdr:spPr>
        <a:xfrm>
          <a:off x="552450" y="20612100"/>
          <a:ext cx="114300" cy="3348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absolute">
    <xdr:from>
      <xdr:col>8</xdr:col>
      <xdr:colOff>112644</xdr:colOff>
      <xdr:row>2</xdr:row>
      <xdr:rowOff>81319</xdr:rowOff>
    </xdr:from>
    <xdr:to>
      <xdr:col>9</xdr:col>
      <xdr:colOff>666147</xdr:colOff>
      <xdr:row>8</xdr:row>
      <xdr:rowOff>12649</xdr:rowOff>
    </xdr:to>
    <xdr:pic>
      <xdr:nvPicPr>
        <xdr:cNvPr id="36" name="Image 35">
          <a:hlinkClick xmlns:r="http://schemas.openxmlformats.org/officeDocument/2006/relationships" r:id="rId1" tooltip=" "/>
          <a:extLst>
            <a:ext uri="{FF2B5EF4-FFF2-40B4-BE49-F238E27FC236}">
              <a16:creationId xmlns="" xmlns:a16="http://schemas.microsoft.com/office/drawing/2014/main" id="{8856784F-9D8B-4455-9A95-8F48E3D4F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47533" y="549214"/>
          <a:ext cx="754030" cy="73343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9</xdr:col>
      <xdr:colOff>730554</xdr:colOff>
      <xdr:row>2</xdr:row>
      <xdr:rowOff>86959</xdr:rowOff>
    </xdr:from>
    <xdr:to>
      <xdr:col>11</xdr:col>
      <xdr:colOff>343451</xdr:colOff>
      <xdr:row>8</xdr:row>
      <xdr:rowOff>18289</xdr:rowOff>
    </xdr:to>
    <xdr:pic macro="[0]!BoxConfirmationExporterTC">
      <xdr:nvPicPr>
        <xdr:cNvPr id="39" name="Image 38">
          <a:extLst>
            <a:ext uri="{FF2B5EF4-FFF2-40B4-BE49-F238E27FC236}">
              <a16:creationId xmlns="" xmlns:a16="http://schemas.microsoft.com/office/drawing/2014/main" id="{6871BB8A-F283-4530-A56F-81A858F0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970" y="554854"/>
          <a:ext cx="707436" cy="73343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11</xdr:col>
      <xdr:colOff>495981</xdr:colOff>
      <xdr:row>2</xdr:row>
      <xdr:rowOff>86959</xdr:rowOff>
    </xdr:from>
    <xdr:to>
      <xdr:col>12</xdr:col>
      <xdr:colOff>314990</xdr:colOff>
      <xdr:row>8</xdr:row>
      <xdr:rowOff>18289</xdr:rowOff>
    </xdr:to>
    <xdr:pic macro="[0]!BoxConfirmationImprimerTC">
      <xdr:nvPicPr>
        <xdr:cNvPr id="40" name="Image 39">
          <a:extLst>
            <a:ext uri="{FF2B5EF4-FFF2-40B4-BE49-F238E27FC236}">
              <a16:creationId xmlns="" xmlns:a16="http://schemas.microsoft.com/office/drawing/2014/main" id="{ADDC4EA8-9712-42A6-8E11-C7D62CFE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5936" y="554854"/>
          <a:ext cx="713022" cy="73343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13</xdr:col>
      <xdr:colOff>37792</xdr:colOff>
      <xdr:row>2</xdr:row>
      <xdr:rowOff>90991</xdr:rowOff>
    </xdr:from>
    <xdr:to>
      <xdr:col>14</xdr:col>
      <xdr:colOff>454596</xdr:colOff>
      <xdr:row>7</xdr:row>
      <xdr:rowOff>127162</xdr:rowOff>
    </xdr:to>
    <xdr:pic macro="[0]!ClickDisquette">
      <xdr:nvPicPr>
        <xdr:cNvPr id="41" name="Image 40">
          <a:extLst>
            <a:ext uri="{FF2B5EF4-FFF2-40B4-BE49-F238E27FC236}">
              <a16:creationId xmlns="" xmlns:a16="http://schemas.microsoft.com/office/drawing/2014/main" id="{265704FE-2A5B-46F8-A8B9-BC9417AA0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234" y="558886"/>
          <a:ext cx="654929" cy="70459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15</xdr:col>
      <xdr:colOff>16968</xdr:colOff>
      <xdr:row>2</xdr:row>
      <xdr:rowOff>95023</xdr:rowOff>
    </xdr:from>
    <xdr:to>
      <xdr:col>16</xdr:col>
      <xdr:colOff>990834</xdr:colOff>
      <xdr:row>8</xdr:row>
      <xdr:rowOff>226</xdr:rowOff>
    </xdr:to>
    <xdr:pic macro="[0]!BoxConfirmationEffacerScoresTC">
      <xdr:nvPicPr>
        <xdr:cNvPr id="42" name="Image 41">
          <a:extLst>
            <a:ext uri="{FF2B5EF4-FFF2-40B4-BE49-F238E27FC236}">
              <a16:creationId xmlns="" xmlns:a16="http://schemas.microsoft.com/office/drawing/2014/main" id="{A2960841-1762-4392-B569-8B62F9298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871" y="562918"/>
          <a:ext cx="1078307" cy="70459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16</xdr:col>
      <xdr:colOff>1005465</xdr:colOff>
      <xdr:row>2</xdr:row>
      <xdr:rowOff>95950</xdr:rowOff>
    </xdr:from>
    <xdr:to>
      <xdr:col>18</xdr:col>
      <xdr:colOff>56385</xdr:colOff>
      <xdr:row>8</xdr:row>
      <xdr:rowOff>1153</xdr:rowOff>
    </xdr:to>
    <xdr:pic macro="[0]!BoxConfirmationEffacerNomsTC">
      <xdr:nvPicPr>
        <xdr:cNvPr id="43" name="Image 42">
          <a:extLst>
            <a:ext uri="{FF2B5EF4-FFF2-40B4-BE49-F238E27FC236}">
              <a16:creationId xmlns="" xmlns:a16="http://schemas.microsoft.com/office/drawing/2014/main" id="{A9545D25-5980-48FD-8875-B13C878B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809" y="563845"/>
          <a:ext cx="1072893" cy="70459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19</xdr:col>
      <xdr:colOff>321</xdr:colOff>
      <xdr:row>2</xdr:row>
      <xdr:rowOff>94068</xdr:rowOff>
    </xdr:from>
    <xdr:to>
      <xdr:col>19</xdr:col>
      <xdr:colOff>752594</xdr:colOff>
      <xdr:row>8</xdr:row>
      <xdr:rowOff>13968</xdr:rowOff>
    </xdr:to>
    <xdr:pic>
      <xdr:nvPicPr>
        <xdr:cNvPr id="24" name="Image 23">
          <a:hlinkClick xmlns:r="http://schemas.openxmlformats.org/officeDocument/2006/relationships" r:id="rId8" tooltip=" "/>
          <a:extLst>
            <a:ext uri="{FF2B5EF4-FFF2-40B4-BE49-F238E27FC236}">
              <a16:creationId xmlns="" xmlns:a16="http://schemas.microsoft.com/office/drawing/2014/main" id="{61D63810-3F0D-437F-A0FD-CAC34BD5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6033" y="561963"/>
          <a:ext cx="806512" cy="72200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66</xdr:row>
      <xdr:rowOff>0</xdr:rowOff>
    </xdr:from>
    <xdr:to>
      <xdr:col>1</xdr:col>
      <xdr:colOff>438150</xdr:colOff>
      <xdr:row>85</xdr:row>
      <xdr:rowOff>0</xdr:rowOff>
    </xdr:to>
    <xdr:sp macro="" textlink="">
      <xdr:nvSpPr>
        <xdr:cNvPr id="2" name="Flèche vers le bas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550264" y="8962869"/>
          <a:ext cx="114300" cy="2592049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323850</xdr:colOff>
      <xdr:row>65</xdr:row>
      <xdr:rowOff>0</xdr:rowOff>
    </xdr:from>
    <xdr:to>
      <xdr:col>3</xdr:col>
      <xdr:colOff>438150</xdr:colOff>
      <xdr:row>84</xdr:row>
      <xdr:rowOff>0</xdr:rowOff>
    </xdr:to>
    <xdr:sp macro="" textlink="">
      <xdr:nvSpPr>
        <xdr:cNvPr id="3" name="Flèche vers le bas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/>
      </xdr:nvSpPr>
      <xdr:spPr>
        <a:xfrm>
          <a:off x="1533525" y="8743950"/>
          <a:ext cx="114300" cy="253365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114038</xdr:colOff>
      <xdr:row>73</xdr:row>
      <xdr:rowOff>114039</xdr:rowOff>
    </xdr:from>
    <xdr:to>
      <xdr:col>7</xdr:col>
      <xdr:colOff>32476</xdr:colOff>
      <xdr:row>84</xdr:row>
      <xdr:rowOff>87189</xdr:rowOff>
    </xdr:to>
    <xdr:sp macro="" textlink="">
      <xdr:nvSpPr>
        <xdr:cNvPr id="4" name="Flèche vers le bas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/>
      </xdr:nvSpPr>
      <xdr:spPr>
        <a:xfrm rot="-2700000">
          <a:off x="2807583" y="10076252"/>
          <a:ext cx="98008" cy="143313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350744</xdr:colOff>
      <xdr:row>63</xdr:row>
      <xdr:rowOff>0</xdr:rowOff>
    </xdr:from>
    <xdr:to>
      <xdr:col>5</xdr:col>
      <xdr:colOff>404744</xdr:colOff>
      <xdr:row>75</xdr:row>
      <xdr:rowOff>73800</xdr:rowOff>
    </xdr:to>
    <xdr:sp macro="" textlink="">
      <xdr:nvSpPr>
        <xdr:cNvPr id="5" name="Rectangle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>
          <a:off x="2341625" y="8564693"/>
          <a:ext cx="54000" cy="1736771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342900</xdr:colOff>
      <xdr:row>59</xdr:row>
      <xdr:rowOff>0</xdr:rowOff>
    </xdr:from>
    <xdr:to>
      <xdr:col>7</xdr:col>
      <xdr:colOff>457200</xdr:colOff>
      <xdr:row>67</xdr:row>
      <xdr:rowOff>13200</xdr:rowOff>
    </xdr:to>
    <xdr:sp macro="" textlink="">
      <xdr:nvSpPr>
        <xdr:cNvPr id="6" name="Flèche vers le bas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/>
      </xdr:nvSpPr>
      <xdr:spPr>
        <a:xfrm>
          <a:off x="3514725" y="7943850"/>
          <a:ext cx="114300" cy="108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333375</xdr:colOff>
      <xdr:row>55</xdr:row>
      <xdr:rowOff>9525</xdr:rowOff>
    </xdr:from>
    <xdr:to>
      <xdr:col>9</xdr:col>
      <xdr:colOff>447675</xdr:colOff>
      <xdr:row>60</xdr:row>
      <xdr:rowOff>8775</xdr:rowOff>
    </xdr:to>
    <xdr:sp macro="" textlink="">
      <xdr:nvSpPr>
        <xdr:cNvPr id="7" name="Flèche vers le bas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SpPr/>
      </xdr:nvSpPr>
      <xdr:spPr>
        <a:xfrm>
          <a:off x="4486275" y="7419975"/>
          <a:ext cx="114300" cy="666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450694</xdr:colOff>
      <xdr:row>75</xdr:row>
      <xdr:rowOff>99247</xdr:rowOff>
    </xdr:from>
    <xdr:to>
      <xdr:col>7</xdr:col>
      <xdr:colOff>564994</xdr:colOff>
      <xdr:row>78</xdr:row>
      <xdr:rowOff>59197</xdr:rowOff>
    </xdr:to>
    <xdr:sp macro="" textlink="">
      <xdr:nvSpPr>
        <xdr:cNvPr id="8" name="Flèche vers le bas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/>
      </xdr:nvSpPr>
      <xdr:spPr>
        <a:xfrm rot="-2700000">
          <a:off x="3622519" y="10176697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333375</xdr:colOff>
      <xdr:row>114</xdr:row>
      <xdr:rowOff>9524</xdr:rowOff>
    </xdr:from>
    <xdr:to>
      <xdr:col>7</xdr:col>
      <xdr:colOff>447675</xdr:colOff>
      <xdr:row>123</xdr:row>
      <xdr:rowOff>78032</xdr:rowOff>
    </xdr:to>
    <xdr:sp macro="" textlink="">
      <xdr:nvSpPr>
        <xdr:cNvPr id="9" name="Flèche vers le bas 8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SpPr/>
      </xdr:nvSpPr>
      <xdr:spPr>
        <a:xfrm>
          <a:off x="3206490" y="15413479"/>
          <a:ext cx="114300" cy="1224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457200</xdr:colOff>
      <xdr:row>131</xdr:row>
      <xdr:rowOff>104775</xdr:rowOff>
    </xdr:from>
    <xdr:to>
      <xdr:col>7</xdr:col>
      <xdr:colOff>571500</xdr:colOff>
      <xdr:row>134</xdr:row>
      <xdr:rowOff>64725</xdr:rowOff>
    </xdr:to>
    <xdr:sp macro="" textlink="">
      <xdr:nvSpPr>
        <xdr:cNvPr id="10" name="Flèche vers le bas 9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SpPr/>
      </xdr:nvSpPr>
      <xdr:spPr>
        <a:xfrm rot="-2700000">
          <a:off x="3629025" y="1764982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333375</xdr:colOff>
      <xdr:row>115</xdr:row>
      <xdr:rowOff>132725</xdr:rowOff>
    </xdr:from>
    <xdr:to>
      <xdr:col>5</xdr:col>
      <xdr:colOff>447675</xdr:colOff>
      <xdr:row>142</xdr:row>
      <xdr:rowOff>53286</xdr:rowOff>
    </xdr:to>
    <xdr:sp macro="" textlink="">
      <xdr:nvSpPr>
        <xdr:cNvPr id="11" name="Flèche vers le bas 10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SpPr/>
      </xdr:nvSpPr>
      <xdr:spPr>
        <a:xfrm>
          <a:off x="2324256" y="15669405"/>
          <a:ext cx="114300" cy="3348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457199</xdr:colOff>
      <xdr:row>150</xdr:row>
      <xdr:rowOff>95250</xdr:rowOff>
    </xdr:from>
    <xdr:to>
      <xdr:col>5</xdr:col>
      <xdr:colOff>571499</xdr:colOff>
      <xdr:row>153</xdr:row>
      <xdr:rowOff>55200</xdr:rowOff>
    </xdr:to>
    <xdr:sp macro="" textlink="">
      <xdr:nvSpPr>
        <xdr:cNvPr id="12" name="Flèche vers le bas 11">
          <a:extLst>
            <a:ext uri="{FF2B5EF4-FFF2-40B4-BE49-F238E27FC236}">
              <a16:creationId xmlns="" xmlns:a16="http://schemas.microsoft.com/office/drawing/2014/main" id="{00000000-0008-0000-0B00-00000C000000}"/>
            </a:ext>
          </a:extLst>
        </xdr:cNvPr>
        <xdr:cNvSpPr/>
      </xdr:nvSpPr>
      <xdr:spPr>
        <a:xfrm rot="-2700000">
          <a:off x="2647949" y="20173950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323850</xdr:colOff>
      <xdr:row>117</xdr:row>
      <xdr:rowOff>9524</xdr:rowOff>
    </xdr:from>
    <xdr:to>
      <xdr:col>3</xdr:col>
      <xdr:colOff>438150</xdr:colOff>
      <xdr:row>163</xdr:row>
      <xdr:rowOff>31532</xdr:rowOff>
    </xdr:to>
    <xdr:sp macro="" textlink="">
      <xdr:nvSpPr>
        <xdr:cNvPr id="13" name="Flèche vers le bas 12">
          <a:extLst>
            <a:ext uri="{FF2B5EF4-FFF2-40B4-BE49-F238E27FC236}">
              <a16:creationId xmlns="" xmlns:a16="http://schemas.microsoft.com/office/drawing/2014/main" id="{00000000-0008-0000-0B00-00000D000000}"/>
            </a:ext>
          </a:extLst>
        </xdr:cNvPr>
        <xdr:cNvSpPr/>
      </xdr:nvSpPr>
      <xdr:spPr>
        <a:xfrm>
          <a:off x="1432498" y="15811655"/>
          <a:ext cx="114300" cy="594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457201</xdr:colOff>
      <xdr:row>178</xdr:row>
      <xdr:rowOff>104775</xdr:rowOff>
    </xdr:from>
    <xdr:to>
      <xdr:col>5</xdr:col>
      <xdr:colOff>571501</xdr:colOff>
      <xdr:row>181</xdr:row>
      <xdr:rowOff>64725</xdr:rowOff>
    </xdr:to>
    <xdr:sp macro="" textlink="">
      <xdr:nvSpPr>
        <xdr:cNvPr id="14" name="Flèche vers le bas 13">
          <a:extLst>
            <a:ext uri="{FF2B5EF4-FFF2-40B4-BE49-F238E27FC236}">
              <a16:creationId xmlns="" xmlns:a16="http://schemas.microsoft.com/office/drawing/2014/main" id="{00000000-0008-0000-0B00-00000E000000}"/>
            </a:ext>
          </a:extLst>
        </xdr:cNvPr>
        <xdr:cNvSpPr/>
      </xdr:nvSpPr>
      <xdr:spPr>
        <a:xfrm rot="-2700000">
          <a:off x="2647951" y="2391727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457201</xdr:colOff>
      <xdr:row>192</xdr:row>
      <xdr:rowOff>104775</xdr:rowOff>
    </xdr:from>
    <xdr:to>
      <xdr:col>5</xdr:col>
      <xdr:colOff>571501</xdr:colOff>
      <xdr:row>195</xdr:row>
      <xdr:rowOff>64725</xdr:rowOff>
    </xdr:to>
    <xdr:sp macro="" textlink="">
      <xdr:nvSpPr>
        <xdr:cNvPr id="15" name="Flèche vers le bas 14">
          <a:extLst>
            <a:ext uri="{FF2B5EF4-FFF2-40B4-BE49-F238E27FC236}">
              <a16:creationId xmlns="" xmlns:a16="http://schemas.microsoft.com/office/drawing/2014/main" id="{00000000-0008-0000-0B00-00000F000000}"/>
            </a:ext>
          </a:extLst>
        </xdr:cNvPr>
        <xdr:cNvSpPr/>
      </xdr:nvSpPr>
      <xdr:spPr>
        <a:xfrm rot="-2700000">
          <a:off x="2647951" y="2578417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574953</xdr:colOff>
      <xdr:row>179</xdr:row>
      <xdr:rowOff>52053</xdr:rowOff>
    </xdr:from>
    <xdr:to>
      <xdr:col>3</xdr:col>
      <xdr:colOff>689253</xdr:colOff>
      <xdr:row>184</xdr:row>
      <xdr:rowOff>105303</xdr:rowOff>
    </xdr:to>
    <xdr:sp macro="" textlink="">
      <xdr:nvSpPr>
        <xdr:cNvPr id="16" name="Flèche vers le bas 15">
          <a:extLst>
            <a:ext uri="{FF2B5EF4-FFF2-40B4-BE49-F238E27FC236}">
              <a16:creationId xmlns="" xmlns:a16="http://schemas.microsoft.com/office/drawing/2014/main" id="{00000000-0008-0000-0B00-000010000000}"/>
            </a:ext>
          </a:extLst>
        </xdr:cNvPr>
        <xdr:cNvSpPr/>
      </xdr:nvSpPr>
      <xdr:spPr>
        <a:xfrm rot="-2700000">
          <a:off x="1784628" y="23997903"/>
          <a:ext cx="114300" cy="72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314325</xdr:colOff>
      <xdr:row>118</xdr:row>
      <xdr:rowOff>0</xdr:rowOff>
    </xdr:from>
    <xdr:to>
      <xdr:col>1</xdr:col>
      <xdr:colOff>428625</xdr:colOff>
      <xdr:row>203</xdr:row>
      <xdr:rowOff>49242</xdr:rowOff>
    </xdr:to>
    <xdr:sp macro="" textlink="">
      <xdr:nvSpPr>
        <xdr:cNvPr id="17" name="Flèche vers le bas 16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SpPr/>
      </xdr:nvSpPr>
      <xdr:spPr>
        <a:xfrm>
          <a:off x="540739" y="15934857"/>
          <a:ext cx="114300" cy="1080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466726</xdr:colOff>
      <xdr:row>218</xdr:row>
      <xdr:rowOff>104775</xdr:rowOff>
    </xdr:from>
    <xdr:to>
      <xdr:col>3</xdr:col>
      <xdr:colOff>581026</xdr:colOff>
      <xdr:row>221</xdr:row>
      <xdr:rowOff>64725</xdr:rowOff>
    </xdr:to>
    <xdr:sp macro="" textlink="">
      <xdr:nvSpPr>
        <xdr:cNvPr id="18" name="Flèche vers le bas 18">
          <a:extLst>
            <a:ext uri="{FF2B5EF4-FFF2-40B4-BE49-F238E27FC236}">
              <a16:creationId xmlns="" xmlns:a16="http://schemas.microsoft.com/office/drawing/2014/main" id="{00000000-0008-0000-0B00-000012000000}"/>
            </a:ext>
          </a:extLst>
        </xdr:cNvPr>
        <xdr:cNvSpPr/>
      </xdr:nvSpPr>
      <xdr:spPr>
        <a:xfrm rot="-2700000">
          <a:off x="1676401" y="2925127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466726</xdr:colOff>
      <xdr:row>232</xdr:row>
      <xdr:rowOff>104775</xdr:rowOff>
    </xdr:from>
    <xdr:to>
      <xdr:col>3</xdr:col>
      <xdr:colOff>581026</xdr:colOff>
      <xdr:row>235</xdr:row>
      <xdr:rowOff>64725</xdr:rowOff>
    </xdr:to>
    <xdr:sp macro="" textlink="">
      <xdr:nvSpPr>
        <xdr:cNvPr id="19" name="Flèche vers le bas 19">
          <a:extLst>
            <a:ext uri="{FF2B5EF4-FFF2-40B4-BE49-F238E27FC236}">
              <a16:creationId xmlns="" xmlns:a16="http://schemas.microsoft.com/office/drawing/2014/main" id="{00000000-0008-0000-0B00-000013000000}"/>
            </a:ext>
          </a:extLst>
        </xdr:cNvPr>
        <xdr:cNvSpPr/>
      </xdr:nvSpPr>
      <xdr:spPr>
        <a:xfrm rot="-2700000">
          <a:off x="1676401" y="31118175"/>
          <a:ext cx="114300" cy="36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584478</xdr:colOff>
      <xdr:row>219</xdr:row>
      <xdr:rowOff>52053</xdr:rowOff>
    </xdr:from>
    <xdr:to>
      <xdr:col>1</xdr:col>
      <xdr:colOff>698778</xdr:colOff>
      <xdr:row>224</xdr:row>
      <xdr:rowOff>105303</xdr:rowOff>
    </xdr:to>
    <xdr:sp macro="" textlink="">
      <xdr:nvSpPr>
        <xdr:cNvPr id="20" name="Flèche vers le bas 20">
          <a:extLst>
            <a:ext uri="{FF2B5EF4-FFF2-40B4-BE49-F238E27FC236}">
              <a16:creationId xmlns="" xmlns:a16="http://schemas.microsoft.com/office/drawing/2014/main" id="{00000000-0008-0000-0B00-000014000000}"/>
            </a:ext>
          </a:extLst>
        </xdr:cNvPr>
        <xdr:cNvSpPr/>
      </xdr:nvSpPr>
      <xdr:spPr>
        <a:xfrm rot="-2700000">
          <a:off x="813078" y="29331903"/>
          <a:ext cx="114300" cy="720000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76200</xdr:colOff>
      <xdr:row>86</xdr:row>
      <xdr:rowOff>123825</xdr:rowOff>
    </xdr:from>
    <xdr:to>
      <xdr:col>11</xdr:col>
      <xdr:colOff>476250</xdr:colOff>
      <xdr:row>111</xdr:row>
      <xdr:rowOff>0</xdr:rowOff>
    </xdr:to>
    <xdr:sp macro="" textlink="">
      <xdr:nvSpPr>
        <xdr:cNvPr id="21" name="Accolade fermante 20">
          <a:extLst>
            <a:ext uri="{FF2B5EF4-FFF2-40B4-BE49-F238E27FC236}">
              <a16:creationId xmlns="" xmlns:a16="http://schemas.microsoft.com/office/drawing/2014/main" id="{00000000-0008-0000-0B00-000015000000}"/>
            </a:ext>
          </a:extLst>
        </xdr:cNvPr>
        <xdr:cNvSpPr/>
      </xdr:nvSpPr>
      <xdr:spPr>
        <a:xfrm>
          <a:off x="5210175" y="11668125"/>
          <a:ext cx="400050" cy="3209925"/>
        </a:xfrm>
        <a:prstGeom prst="rightBrace">
          <a:avLst/>
        </a:prstGeom>
        <a:noFill/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absolute">
    <xdr:from>
      <xdr:col>11</xdr:col>
      <xdr:colOff>236056</xdr:colOff>
      <xdr:row>2</xdr:row>
      <xdr:rowOff>77388</xdr:rowOff>
    </xdr:from>
    <xdr:to>
      <xdr:col>13</xdr:col>
      <xdr:colOff>43453</xdr:colOff>
      <xdr:row>8</xdr:row>
      <xdr:rowOff>10078</xdr:rowOff>
    </xdr:to>
    <xdr:pic>
      <xdr:nvPicPr>
        <xdr:cNvPr id="32" name="Image 31">
          <a:hlinkClick xmlns:r="http://schemas.openxmlformats.org/officeDocument/2006/relationships" r:id="rId1" tooltip=" "/>
          <a:extLst>
            <a:ext uri="{FF2B5EF4-FFF2-40B4-BE49-F238E27FC236}">
              <a16:creationId xmlns="" xmlns:a16="http://schemas.microsoft.com/office/drawing/2014/main" id="{7EECA7B4-51E4-44D9-861A-CA5D72E5A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197891" y="545057"/>
          <a:ext cx="751317" cy="7307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13</xdr:col>
      <xdr:colOff>107883</xdr:colOff>
      <xdr:row>2</xdr:row>
      <xdr:rowOff>83039</xdr:rowOff>
    </xdr:from>
    <xdr:to>
      <xdr:col>14</xdr:col>
      <xdr:colOff>59671</xdr:colOff>
      <xdr:row>8</xdr:row>
      <xdr:rowOff>15729</xdr:rowOff>
    </xdr:to>
    <xdr:pic macro="[0]!BoxConfirmationExporterTCR">
      <xdr:nvPicPr>
        <xdr:cNvPr id="33" name="Image 32">
          <a:extLst>
            <a:ext uri="{FF2B5EF4-FFF2-40B4-BE49-F238E27FC236}">
              <a16:creationId xmlns="" xmlns:a16="http://schemas.microsoft.com/office/drawing/2014/main" id="{12052A6E-3DAC-49EA-A187-B4F65FC8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3638" y="550708"/>
          <a:ext cx="706923" cy="7307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14</xdr:col>
      <xdr:colOff>212255</xdr:colOff>
      <xdr:row>2</xdr:row>
      <xdr:rowOff>83039</xdr:rowOff>
    </xdr:from>
    <xdr:to>
      <xdr:col>16</xdr:col>
      <xdr:colOff>189694</xdr:colOff>
      <xdr:row>8</xdr:row>
      <xdr:rowOff>15729</xdr:rowOff>
    </xdr:to>
    <xdr:pic macro="[0]!BoxConfirmationImprimerTCR">
      <xdr:nvPicPr>
        <xdr:cNvPr id="34" name="Image 33">
          <a:extLst>
            <a:ext uri="{FF2B5EF4-FFF2-40B4-BE49-F238E27FC236}">
              <a16:creationId xmlns="" xmlns:a16="http://schemas.microsoft.com/office/drawing/2014/main" id="{2CAC1622-BAE0-4BFE-B4DE-D42F3DA0C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3145" y="550708"/>
          <a:ext cx="713863" cy="7307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16</xdr:col>
      <xdr:colOff>347025</xdr:colOff>
      <xdr:row>2</xdr:row>
      <xdr:rowOff>87078</xdr:rowOff>
    </xdr:from>
    <xdr:to>
      <xdr:col>18</xdr:col>
      <xdr:colOff>325412</xdr:colOff>
      <xdr:row>7</xdr:row>
      <xdr:rowOff>124558</xdr:rowOff>
    </xdr:to>
    <xdr:pic macro="[0]!ClickDisquette">
      <xdr:nvPicPr>
        <xdr:cNvPr id="35" name="Image 34">
          <a:extLst>
            <a:ext uri="{FF2B5EF4-FFF2-40B4-BE49-F238E27FC236}">
              <a16:creationId xmlns="" xmlns:a16="http://schemas.microsoft.com/office/drawing/2014/main" id="{3EB1C27A-8386-40CF-8A9C-4C4587EDA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4339" y="554747"/>
          <a:ext cx="652001" cy="70251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18</xdr:col>
      <xdr:colOff>460167</xdr:colOff>
      <xdr:row>2</xdr:row>
      <xdr:rowOff>91118</xdr:rowOff>
    </xdr:from>
    <xdr:to>
      <xdr:col>18</xdr:col>
      <xdr:colOff>1538858</xdr:colOff>
      <xdr:row>7</xdr:row>
      <xdr:rowOff>128598</xdr:rowOff>
    </xdr:to>
    <xdr:pic macro="[0]!BoxConfirmationEffacerScoresTCR">
      <xdr:nvPicPr>
        <xdr:cNvPr id="36" name="Image 35">
          <a:extLst>
            <a:ext uri="{FF2B5EF4-FFF2-40B4-BE49-F238E27FC236}">
              <a16:creationId xmlns="" xmlns:a16="http://schemas.microsoft.com/office/drawing/2014/main" id="{65BF51C5-8A76-43AE-88A5-297DBAC6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1095" y="558787"/>
          <a:ext cx="1078691" cy="70251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18</xdr:col>
      <xdr:colOff>1553495</xdr:colOff>
      <xdr:row>2</xdr:row>
      <xdr:rowOff>92046</xdr:rowOff>
    </xdr:from>
    <xdr:to>
      <xdr:col>19</xdr:col>
      <xdr:colOff>821114</xdr:colOff>
      <xdr:row>7</xdr:row>
      <xdr:rowOff>129526</xdr:rowOff>
    </xdr:to>
    <xdr:pic macro="[0]!BoxConfirmationEffacerNomsTCR">
      <xdr:nvPicPr>
        <xdr:cNvPr id="37" name="Image 36">
          <a:extLst>
            <a:ext uri="{FF2B5EF4-FFF2-40B4-BE49-F238E27FC236}">
              <a16:creationId xmlns="" xmlns:a16="http://schemas.microsoft.com/office/drawing/2014/main" id="{91298BE9-6D93-4324-833E-F214BCB9D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4423" y="559715"/>
          <a:ext cx="1078228" cy="70251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19</xdr:col>
      <xdr:colOff>918235</xdr:colOff>
      <xdr:row>2</xdr:row>
      <xdr:rowOff>85238</xdr:rowOff>
    </xdr:from>
    <xdr:to>
      <xdr:col>21</xdr:col>
      <xdr:colOff>152860</xdr:colOff>
      <xdr:row>8</xdr:row>
      <xdr:rowOff>5137</xdr:rowOff>
    </xdr:to>
    <xdr:pic>
      <xdr:nvPicPr>
        <xdr:cNvPr id="28" name="Image 27">
          <a:hlinkClick xmlns:r="http://schemas.openxmlformats.org/officeDocument/2006/relationships" r:id="rId8" tooltip=" "/>
          <a:extLst>
            <a:ext uri="{FF2B5EF4-FFF2-40B4-BE49-F238E27FC236}">
              <a16:creationId xmlns="" xmlns:a16="http://schemas.microsoft.com/office/drawing/2014/main" id="{292C0A39-DA62-4CD5-BE28-1AA5B111A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9772" y="552907"/>
          <a:ext cx="804963" cy="7179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39819</xdr:colOff>
      <xdr:row>7</xdr:row>
      <xdr:rowOff>171500</xdr:rowOff>
    </xdr:from>
    <xdr:to>
      <xdr:col>7</xdr:col>
      <xdr:colOff>435120</xdr:colOff>
      <xdr:row>11</xdr:row>
      <xdr:rowOff>144075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36418F13-EE32-459F-884B-533BA34B0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6945" y="2261380"/>
          <a:ext cx="1081101" cy="69647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7</xdr:col>
      <xdr:colOff>448093</xdr:colOff>
      <xdr:row>7</xdr:row>
      <xdr:rowOff>172412</xdr:rowOff>
    </xdr:from>
    <xdr:to>
      <xdr:col>9</xdr:col>
      <xdr:colOff>161035</xdr:colOff>
      <xdr:row>11</xdr:row>
      <xdr:rowOff>144987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7A750416-C596-4A01-890F-F16F88106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1019" y="2262292"/>
          <a:ext cx="1084542" cy="69647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9</xdr:col>
      <xdr:colOff>267353</xdr:colOff>
      <xdr:row>7</xdr:row>
      <xdr:rowOff>157605</xdr:rowOff>
    </xdr:from>
    <xdr:to>
      <xdr:col>11</xdr:col>
      <xdr:colOff>747</xdr:colOff>
      <xdr:row>11</xdr:row>
      <xdr:rowOff>157527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1E04760A-4FAC-4406-A7CF-57CBC564A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879" y="2247485"/>
          <a:ext cx="819244" cy="72382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</xdr:col>
      <xdr:colOff>104775</xdr:colOff>
      <xdr:row>7</xdr:row>
      <xdr:rowOff>153247</xdr:rowOff>
    </xdr:from>
    <xdr:to>
      <xdr:col>2</xdr:col>
      <xdr:colOff>175293</xdr:colOff>
      <xdr:row>11</xdr:row>
      <xdr:rowOff>154213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5B28E7C0-A3D1-4F4C-B74D-6CA13B1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2901" y="2243127"/>
          <a:ext cx="756318" cy="72486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2</xdr:col>
      <xdr:colOff>239754</xdr:colOff>
      <xdr:row>7</xdr:row>
      <xdr:rowOff>158799</xdr:rowOff>
    </xdr:from>
    <xdr:to>
      <xdr:col>3</xdr:col>
      <xdr:colOff>265811</xdr:colOff>
      <xdr:row>11</xdr:row>
      <xdr:rowOff>158721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9D886FD4-0D8A-468A-98B8-2897D620A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680" y="2248679"/>
          <a:ext cx="711857" cy="72382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3</xdr:col>
      <xdr:colOff>416796</xdr:colOff>
      <xdr:row>7</xdr:row>
      <xdr:rowOff>158799</xdr:rowOff>
    </xdr:from>
    <xdr:to>
      <xdr:col>4</xdr:col>
      <xdr:colOff>446019</xdr:colOff>
      <xdr:row>11</xdr:row>
      <xdr:rowOff>158721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4173ACD6-362B-404F-B2AA-7797E1CA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522" y="2248679"/>
          <a:ext cx="715023" cy="72382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601754</xdr:colOff>
      <xdr:row>7</xdr:row>
      <xdr:rowOff>162768</xdr:rowOff>
    </xdr:from>
    <xdr:to>
      <xdr:col>5</xdr:col>
      <xdr:colOff>573420</xdr:colOff>
      <xdr:row>11</xdr:row>
      <xdr:rowOff>135343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B6F88BF5-8A88-4D97-882C-E35CE548F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280" y="2252648"/>
          <a:ext cx="657466" cy="69647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0</xdr:col>
      <xdr:colOff>133350</xdr:colOff>
      <xdr:row>3</xdr:row>
      <xdr:rowOff>29425</xdr:rowOff>
    </xdr:from>
    <xdr:to>
      <xdr:col>3</xdr:col>
      <xdr:colOff>9525</xdr:colOff>
      <xdr:row>6</xdr:row>
      <xdr:rowOff>48475</xdr:rowOff>
    </xdr:to>
    <xdr:sp macro="" textlink="">
      <xdr:nvSpPr>
        <xdr:cNvPr id="9" name="Rectangle : coins arrondis 8">
          <a:extLst>
            <a:ext uri="{FF2B5EF4-FFF2-40B4-BE49-F238E27FC236}">
              <a16:creationId xmlns="" xmlns:a16="http://schemas.microsoft.com/office/drawing/2014/main" id="{FB5B02FA-7C1A-4EC4-805E-BE24D7333D7A}"/>
            </a:ext>
          </a:extLst>
        </xdr:cNvPr>
        <xdr:cNvSpPr/>
      </xdr:nvSpPr>
      <xdr:spPr>
        <a:xfrm>
          <a:off x="133350" y="1395404"/>
          <a:ext cx="1485901" cy="561974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Retourner à la page d'accueil</a:t>
          </a:r>
        </a:p>
      </xdr:txBody>
    </xdr:sp>
    <xdr:clientData/>
  </xdr:twoCellAnchor>
  <xdr:twoCellAnchor editAs="absolute">
    <xdr:from>
      <xdr:col>1</xdr:col>
      <xdr:colOff>266700</xdr:colOff>
      <xdr:row>6</xdr:row>
      <xdr:rowOff>43712</xdr:rowOff>
    </xdr:from>
    <xdr:to>
      <xdr:col>1</xdr:col>
      <xdr:colOff>428625</xdr:colOff>
      <xdr:row>7</xdr:row>
      <xdr:rowOff>134199</xdr:rowOff>
    </xdr:to>
    <xdr:cxnSp macro="">
      <xdr:nvCxnSpPr>
        <xdr:cNvPr id="11" name="Connecteur droit avec flèche 10">
          <a:extLst>
            <a:ext uri="{FF2B5EF4-FFF2-40B4-BE49-F238E27FC236}">
              <a16:creationId xmlns="" xmlns:a16="http://schemas.microsoft.com/office/drawing/2014/main" id="{CA0BBB89-10AA-4D00-B1A3-1F3772074B56}"/>
            </a:ext>
          </a:extLst>
        </xdr:cNvPr>
        <xdr:cNvCxnSpPr/>
      </xdr:nvCxnSpPr>
      <xdr:spPr>
        <a:xfrm>
          <a:off x="504826" y="1952615"/>
          <a:ext cx="161925" cy="271464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195295</xdr:colOff>
      <xdr:row>3</xdr:row>
      <xdr:rowOff>29423</xdr:rowOff>
    </xdr:from>
    <xdr:to>
      <xdr:col>5</xdr:col>
      <xdr:colOff>309595</xdr:colOff>
      <xdr:row>6</xdr:row>
      <xdr:rowOff>48473</xdr:rowOff>
    </xdr:to>
    <xdr:sp macro="" textlink="">
      <xdr:nvSpPr>
        <xdr:cNvPr id="16" name="Rectangle : coins arrondis 15">
          <a:extLst>
            <a:ext uri="{FF2B5EF4-FFF2-40B4-BE49-F238E27FC236}">
              <a16:creationId xmlns="" xmlns:a16="http://schemas.microsoft.com/office/drawing/2014/main" id="{7564A614-5C85-472F-ACB0-A10B8226EA45}"/>
            </a:ext>
          </a:extLst>
        </xdr:cNvPr>
        <xdr:cNvSpPr/>
      </xdr:nvSpPr>
      <xdr:spPr>
        <a:xfrm>
          <a:off x="1805021" y="1395402"/>
          <a:ext cx="1485900" cy="561974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Imprimer la feuille</a:t>
          </a:r>
        </a:p>
      </xdr:txBody>
    </xdr:sp>
    <xdr:clientData/>
  </xdr:twoCellAnchor>
  <xdr:twoCellAnchor editAs="absolute">
    <xdr:from>
      <xdr:col>3</xdr:col>
      <xdr:colOff>566770</xdr:colOff>
      <xdr:row>6</xdr:row>
      <xdr:rowOff>43710</xdr:rowOff>
    </xdr:from>
    <xdr:to>
      <xdr:col>4</xdr:col>
      <xdr:colOff>47657</xdr:colOff>
      <xdr:row>7</xdr:row>
      <xdr:rowOff>134197</xdr:rowOff>
    </xdr:to>
    <xdr:cxnSp macro="">
      <xdr:nvCxnSpPr>
        <xdr:cNvPr id="17" name="Connecteur droit avec flèche 16">
          <a:extLst>
            <a:ext uri="{FF2B5EF4-FFF2-40B4-BE49-F238E27FC236}">
              <a16:creationId xmlns="" xmlns:a16="http://schemas.microsoft.com/office/drawing/2014/main" id="{C7C13443-6FDB-4F6A-B4EE-59F84D89082C}"/>
            </a:ext>
          </a:extLst>
        </xdr:cNvPr>
        <xdr:cNvCxnSpPr/>
      </xdr:nvCxnSpPr>
      <xdr:spPr>
        <a:xfrm>
          <a:off x="2176496" y="1952613"/>
          <a:ext cx="166687" cy="271464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614400</xdr:colOff>
      <xdr:row>3</xdr:row>
      <xdr:rowOff>29423</xdr:rowOff>
    </xdr:from>
    <xdr:to>
      <xdr:col>8</xdr:col>
      <xdr:colOff>265338</xdr:colOff>
      <xdr:row>6</xdr:row>
      <xdr:rowOff>48473</xdr:rowOff>
    </xdr:to>
    <xdr:sp macro="" textlink="">
      <xdr:nvSpPr>
        <xdr:cNvPr id="18" name="Rectangle : coins arrondis 17">
          <a:extLst>
            <a:ext uri="{FF2B5EF4-FFF2-40B4-BE49-F238E27FC236}">
              <a16:creationId xmlns="" xmlns:a16="http://schemas.microsoft.com/office/drawing/2014/main" id="{B2B2C760-3FA6-4D6A-A932-C776F0F13545}"/>
            </a:ext>
          </a:extLst>
        </xdr:cNvPr>
        <xdr:cNvSpPr/>
      </xdr:nvSpPr>
      <xdr:spPr>
        <a:xfrm>
          <a:off x="3595726" y="1395402"/>
          <a:ext cx="1708338" cy="561974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Effacer les scores de la feuille</a:t>
          </a:r>
        </a:p>
      </xdr:txBody>
    </xdr:sp>
    <xdr:clientData/>
  </xdr:twoCellAnchor>
  <xdr:twoCellAnchor editAs="absolute">
    <xdr:from>
      <xdr:col>6</xdr:col>
      <xdr:colOff>304837</xdr:colOff>
      <xdr:row>6</xdr:row>
      <xdr:rowOff>43710</xdr:rowOff>
    </xdr:from>
    <xdr:to>
      <xdr:col>6</xdr:col>
      <xdr:colOff>577988</xdr:colOff>
      <xdr:row>8</xdr:row>
      <xdr:rowOff>57202</xdr:rowOff>
    </xdr:to>
    <xdr:cxnSp macro="">
      <xdr:nvCxnSpPr>
        <xdr:cNvPr id="19" name="Connecteur droit avec flèche 18">
          <a:extLst>
            <a:ext uri="{FF2B5EF4-FFF2-40B4-BE49-F238E27FC236}">
              <a16:creationId xmlns="" xmlns:a16="http://schemas.microsoft.com/office/drawing/2014/main" id="{32A866D0-4FB8-456E-BE4B-025486200315}"/>
            </a:ext>
          </a:extLst>
        </xdr:cNvPr>
        <xdr:cNvCxnSpPr/>
      </xdr:nvCxnSpPr>
      <xdr:spPr>
        <a:xfrm>
          <a:off x="3971963" y="1952613"/>
          <a:ext cx="273151" cy="375442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538219</xdr:colOff>
      <xdr:row>3</xdr:row>
      <xdr:rowOff>29423</xdr:rowOff>
    </xdr:from>
    <xdr:to>
      <xdr:col>11</xdr:col>
      <xdr:colOff>257232</xdr:colOff>
      <xdr:row>6</xdr:row>
      <xdr:rowOff>48473</xdr:rowOff>
    </xdr:to>
    <xdr:sp macro="" textlink="">
      <xdr:nvSpPr>
        <xdr:cNvPr id="21" name="Rectangle : coins arrondis 20">
          <a:extLst>
            <a:ext uri="{FF2B5EF4-FFF2-40B4-BE49-F238E27FC236}">
              <a16:creationId xmlns="" xmlns:a16="http://schemas.microsoft.com/office/drawing/2014/main" id="{2CEB6F67-043B-40F8-8377-CC8D06E6D91E}"/>
            </a:ext>
          </a:extLst>
        </xdr:cNvPr>
        <xdr:cNvSpPr/>
      </xdr:nvSpPr>
      <xdr:spPr>
        <a:xfrm>
          <a:off x="5576945" y="1395402"/>
          <a:ext cx="1490663" cy="561974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Consulter l'aide</a:t>
          </a:r>
        </a:p>
      </xdr:txBody>
    </xdr:sp>
    <xdr:clientData/>
  </xdr:twoCellAnchor>
  <xdr:twoCellAnchor editAs="absolute">
    <xdr:from>
      <xdr:col>9</xdr:col>
      <xdr:colOff>228657</xdr:colOff>
      <xdr:row>6</xdr:row>
      <xdr:rowOff>43710</xdr:rowOff>
    </xdr:from>
    <xdr:to>
      <xdr:col>9</xdr:col>
      <xdr:colOff>442913</xdr:colOff>
      <xdr:row>8</xdr:row>
      <xdr:rowOff>19900</xdr:rowOff>
    </xdr:to>
    <xdr:cxnSp macro="">
      <xdr:nvCxnSpPr>
        <xdr:cNvPr id="22" name="Connecteur droit avec flèche 21">
          <a:extLst>
            <a:ext uri="{FF2B5EF4-FFF2-40B4-BE49-F238E27FC236}">
              <a16:creationId xmlns="" xmlns:a16="http://schemas.microsoft.com/office/drawing/2014/main" id="{A91E43FA-D622-46C3-88FB-A91192413FB0}"/>
            </a:ext>
          </a:extLst>
        </xdr:cNvPr>
        <xdr:cNvCxnSpPr/>
      </xdr:nvCxnSpPr>
      <xdr:spPr>
        <a:xfrm>
          <a:off x="5953183" y="1952613"/>
          <a:ext cx="214256" cy="338140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133350</xdr:colOff>
      <xdr:row>13</xdr:row>
      <xdr:rowOff>67574</xdr:rowOff>
    </xdr:from>
    <xdr:to>
      <xdr:col>3</xdr:col>
      <xdr:colOff>204106</xdr:colOff>
      <xdr:row>16</xdr:row>
      <xdr:rowOff>86626</xdr:rowOff>
    </xdr:to>
    <xdr:sp macro="" textlink="">
      <xdr:nvSpPr>
        <xdr:cNvPr id="26" name="Rectangle : coins arrondis 25">
          <a:extLst>
            <a:ext uri="{FF2B5EF4-FFF2-40B4-BE49-F238E27FC236}">
              <a16:creationId xmlns="" xmlns:a16="http://schemas.microsoft.com/office/drawing/2014/main" id="{B5930CD5-48C6-4C1A-8F88-9CE4346DF078}"/>
            </a:ext>
          </a:extLst>
        </xdr:cNvPr>
        <xdr:cNvSpPr/>
      </xdr:nvSpPr>
      <xdr:spPr>
        <a:xfrm>
          <a:off x="133350" y="3339768"/>
          <a:ext cx="1561062" cy="582776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Exporter la feuille au format pdf</a:t>
          </a:r>
        </a:p>
      </xdr:txBody>
    </xdr:sp>
    <xdr:clientData/>
  </xdr:twoCellAnchor>
  <xdr:twoCellAnchor editAs="absolute">
    <xdr:from>
      <xdr:col>2</xdr:col>
      <xdr:colOff>271463</xdr:colOff>
      <xdr:row>12</xdr:row>
      <xdr:rowOff>856</xdr:rowOff>
    </xdr:from>
    <xdr:to>
      <xdr:col>2</xdr:col>
      <xdr:colOff>476250</xdr:colOff>
      <xdr:row>13</xdr:row>
      <xdr:rowOff>62811</xdr:rowOff>
    </xdr:to>
    <xdr:cxnSp macro="">
      <xdr:nvCxnSpPr>
        <xdr:cNvPr id="27" name="Connecteur droit avec flèche 26">
          <a:extLst>
            <a:ext uri="{FF2B5EF4-FFF2-40B4-BE49-F238E27FC236}">
              <a16:creationId xmlns="" xmlns:a16="http://schemas.microsoft.com/office/drawing/2014/main" id="{3ED5CD21-9193-4964-A7ED-F4C190E66DF3}"/>
            </a:ext>
          </a:extLst>
        </xdr:cNvPr>
        <xdr:cNvCxnSpPr/>
      </xdr:nvCxnSpPr>
      <xdr:spPr>
        <a:xfrm flipV="1">
          <a:off x="1195389" y="2995609"/>
          <a:ext cx="204787" cy="242932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478989</xdr:colOff>
      <xdr:row>13</xdr:row>
      <xdr:rowOff>67574</xdr:rowOff>
    </xdr:from>
    <xdr:to>
      <xdr:col>5</xdr:col>
      <xdr:colOff>593289</xdr:colOff>
      <xdr:row>16</xdr:row>
      <xdr:rowOff>86626</xdr:rowOff>
    </xdr:to>
    <xdr:sp macro="" textlink="">
      <xdr:nvSpPr>
        <xdr:cNvPr id="29" name="Rectangle : coins arrondis 28">
          <a:extLst>
            <a:ext uri="{FF2B5EF4-FFF2-40B4-BE49-F238E27FC236}">
              <a16:creationId xmlns="" xmlns:a16="http://schemas.microsoft.com/office/drawing/2014/main" id="{39BF57BC-3FE7-428A-8254-E44C0DBFC817}"/>
            </a:ext>
          </a:extLst>
        </xdr:cNvPr>
        <xdr:cNvSpPr/>
      </xdr:nvSpPr>
      <xdr:spPr>
        <a:xfrm>
          <a:off x="1969295" y="3339768"/>
          <a:ext cx="1384300" cy="582776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Sauvegarder la feuille</a:t>
          </a:r>
        </a:p>
      </xdr:txBody>
    </xdr:sp>
    <xdr:clientData/>
  </xdr:twoCellAnchor>
  <xdr:twoCellAnchor editAs="absolute">
    <xdr:from>
      <xdr:col>5</xdr:col>
      <xdr:colOff>174190</xdr:colOff>
      <xdr:row>12</xdr:row>
      <xdr:rowOff>17859</xdr:rowOff>
    </xdr:from>
    <xdr:to>
      <xdr:col>5</xdr:col>
      <xdr:colOff>265339</xdr:colOff>
      <xdr:row>13</xdr:row>
      <xdr:rowOff>62812</xdr:rowOff>
    </xdr:to>
    <xdr:cxnSp macro="">
      <xdr:nvCxnSpPr>
        <xdr:cNvPr id="30" name="Connecteur droit avec flèche 29">
          <a:extLst>
            <a:ext uri="{FF2B5EF4-FFF2-40B4-BE49-F238E27FC236}">
              <a16:creationId xmlns="" xmlns:a16="http://schemas.microsoft.com/office/drawing/2014/main" id="{163019C0-A9DE-4F6E-9038-F3243435DF6B}"/>
            </a:ext>
          </a:extLst>
        </xdr:cNvPr>
        <xdr:cNvCxnSpPr/>
      </xdr:nvCxnSpPr>
      <xdr:spPr>
        <a:xfrm flipV="1">
          <a:off x="3155516" y="3012612"/>
          <a:ext cx="91149" cy="225930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114296</xdr:colOff>
      <xdr:row>13</xdr:row>
      <xdr:rowOff>67574</xdr:rowOff>
    </xdr:from>
    <xdr:to>
      <xdr:col>8</xdr:col>
      <xdr:colOff>445581</xdr:colOff>
      <xdr:row>16</xdr:row>
      <xdr:rowOff>86626</xdr:rowOff>
    </xdr:to>
    <xdr:sp macro="" textlink="">
      <xdr:nvSpPr>
        <xdr:cNvPr id="31" name="Rectangle : coins arrondis 30">
          <a:extLst>
            <a:ext uri="{FF2B5EF4-FFF2-40B4-BE49-F238E27FC236}">
              <a16:creationId xmlns="" xmlns:a16="http://schemas.microsoft.com/office/drawing/2014/main" id="{46587C3F-66F3-4934-8D37-4C507CE4CDB7}"/>
            </a:ext>
          </a:extLst>
        </xdr:cNvPr>
        <xdr:cNvSpPr/>
      </xdr:nvSpPr>
      <xdr:spPr>
        <a:xfrm>
          <a:off x="3781422" y="3243304"/>
          <a:ext cx="1702885" cy="561976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Effacer les noms de la feuille</a:t>
          </a:r>
        </a:p>
      </xdr:txBody>
    </xdr:sp>
    <xdr:clientData/>
  </xdr:twoCellAnchor>
  <xdr:twoCellAnchor editAs="absolute">
    <xdr:from>
      <xdr:col>7</xdr:col>
      <xdr:colOff>490536</xdr:colOff>
      <xdr:row>12</xdr:row>
      <xdr:rowOff>856</xdr:rowOff>
    </xdr:from>
    <xdr:to>
      <xdr:col>8</xdr:col>
      <xdr:colOff>14285</xdr:colOff>
      <xdr:row>13</xdr:row>
      <xdr:rowOff>62811</xdr:rowOff>
    </xdr:to>
    <xdr:cxnSp macro="">
      <xdr:nvCxnSpPr>
        <xdr:cNvPr id="32" name="Connecteur droit avec flèche 31">
          <a:extLst>
            <a:ext uri="{FF2B5EF4-FFF2-40B4-BE49-F238E27FC236}">
              <a16:creationId xmlns="" xmlns:a16="http://schemas.microsoft.com/office/drawing/2014/main" id="{95F9D642-4565-42E5-9C81-AA5F5C5D81F1}"/>
            </a:ext>
          </a:extLst>
        </xdr:cNvPr>
        <xdr:cNvCxnSpPr/>
      </xdr:nvCxnSpPr>
      <xdr:spPr>
        <a:xfrm flipV="1">
          <a:off x="4843462" y="2995609"/>
          <a:ext cx="209549" cy="242932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216958</xdr:colOff>
      <xdr:row>26</xdr:row>
      <xdr:rowOff>27043</xdr:rowOff>
    </xdr:from>
    <xdr:to>
      <xdr:col>11</xdr:col>
      <xdr:colOff>171449</xdr:colOff>
      <xdr:row>39</xdr:row>
      <xdr:rowOff>104062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A05138BB-FA36-4622-9A6F-DC6AB513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698322"/>
          <a:ext cx="6672262" cy="2396356"/>
        </a:xfrm>
        <a:prstGeom prst="rect">
          <a:avLst/>
        </a:prstGeom>
        <a:solidFill>
          <a:srgbClr val="FFFFFF">
            <a:shade val="85000"/>
          </a:srgbClr>
        </a:solidFill>
        <a:ln w="57150" cap="sq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absolute">
    <xdr:from>
      <xdr:col>0</xdr:col>
      <xdr:colOff>133350</xdr:colOff>
      <xdr:row>20</xdr:row>
      <xdr:rowOff>123329</xdr:rowOff>
    </xdr:from>
    <xdr:to>
      <xdr:col>3</xdr:col>
      <xdr:colOff>9525</xdr:colOff>
      <xdr:row>23</xdr:row>
      <xdr:rowOff>142380</xdr:rowOff>
    </xdr:to>
    <xdr:sp macro="" textlink="">
      <xdr:nvSpPr>
        <xdr:cNvPr id="35" name="Rectangle : coins arrondis 34">
          <a:extLst>
            <a:ext uri="{FF2B5EF4-FFF2-40B4-BE49-F238E27FC236}">
              <a16:creationId xmlns="" xmlns:a16="http://schemas.microsoft.com/office/drawing/2014/main" id="{CDEF1B7F-77B6-4ED7-BE6A-BA8B97281B46}"/>
            </a:ext>
          </a:extLst>
        </xdr:cNvPr>
        <xdr:cNvSpPr/>
      </xdr:nvSpPr>
      <xdr:spPr>
        <a:xfrm>
          <a:off x="133350" y="4720663"/>
          <a:ext cx="1471613" cy="554833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Choisir les réglages</a:t>
          </a:r>
        </a:p>
      </xdr:txBody>
    </xdr:sp>
    <xdr:clientData/>
  </xdr:twoCellAnchor>
  <xdr:twoCellAnchor editAs="absolute">
    <xdr:from>
      <xdr:col>0</xdr:col>
      <xdr:colOff>133350</xdr:colOff>
      <xdr:row>41</xdr:row>
      <xdr:rowOff>161514</xdr:rowOff>
    </xdr:from>
    <xdr:to>
      <xdr:col>3</xdr:col>
      <xdr:colOff>9525</xdr:colOff>
      <xdr:row>44</xdr:row>
      <xdr:rowOff>179160</xdr:rowOff>
    </xdr:to>
    <xdr:sp macro="" textlink="">
      <xdr:nvSpPr>
        <xdr:cNvPr id="38" name="Rectangle : coins arrondis 37">
          <a:extLst>
            <a:ext uri="{FF2B5EF4-FFF2-40B4-BE49-F238E27FC236}">
              <a16:creationId xmlns="" xmlns:a16="http://schemas.microsoft.com/office/drawing/2014/main" id="{7878919F-D98D-402A-8066-16ADA5EC5953}"/>
            </a:ext>
          </a:extLst>
        </xdr:cNvPr>
        <xdr:cNvSpPr/>
      </xdr:nvSpPr>
      <xdr:spPr>
        <a:xfrm>
          <a:off x="133350" y="8509317"/>
          <a:ext cx="1471613" cy="554831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Renseigner les noms</a:t>
          </a:r>
        </a:p>
      </xdr:txBody>
    </xdr:sp>
    <xdr:clientData/>
  </xdr:twoCellAnchor>
  <xdr:twoCellAnchor editAs="absolute">
    <xdr:from>
      <xdr:col>1</xdr:col>
      <xdr:colOff>176196</xdr:colOff>
      <xdr:row>39</xdr:row>
      <xdr:rowOff>23301</xdr:rowOff>
    </xdr:from>
    <xdr:to>
      <xdr:col>1</xdr:col>
      <xdr:colOff>462642</xdr:colOff>
      <xdr:row>41</xdr:row>
      <xdr:rowOff>156752</xdr:rowOff>
    </xdr:to>
    <xdr:cxnSp macro="">
      <xdr:nvCxnSpPr>
        <xdr:cNvPr id="39" name="Connecteur droit avec flèche 38">
          <a:extLst>
            <a:ext uri="{FF2B5EF4-FFF2-40B4-BE49-F238E27FC236}">
              <a16:creationId xmlns="" xmlns:a16="http://schemas.microsoft.com/office/drawing/2014/main" id="{0B7507A2-EB98-4EA4-87DF-5F396D4A2268}"/>
            </a:ext>
          </a:extLst>
        </xdr:cNvPr>
        <xdr:cNvCxnSpPr/>
      </xdr:nvCxnSpPr>
      <xdr:spPr>
        <a:xfrm flipV="1">
          <a:off x="414321" y="8016297"/>
          <a:ext cx="286446" cy="488258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2</xdr:col>
      <xdr:colOff>426495</xdr:colOff>
      <xdr:row>25</xdr:row>
      <xdr:rowOff>122868</xdr:rowOff>
    </xdr:from>
    <xdr:to>
      <xdr:col>3</xdr:col>
      <xdr:colOff>34018</xdr:colOff>
      <xdr:row>26</xdr:row>
      <xdr:rowOff>88619</xdr:rowOff>
    </xdr:to>
    <xdr:sp macro="" textlink="">
      <xdr:nvSpPr>
        <xdr:cNvPr id="41" name="Accolade fermante 40">
          <a:extLst>
            <a:ext uri="{FF2B5EF4-FFF2-40B4-BE49-F238E27FC236}">
              <a16:creationId xmlns="" xmlns:a16="http://schemas.microsoft.com/office/drawing/2014/main" id="{EA52FAC5-4ECA-49D8-9B62-A33DDDF830DC}"/>
            </a:ext>
          </a:extLst>
        </xdr:cNvPr>
        <xdr:cNvSpPr/>
      </xdr:nvSpPr>
      <xdr:spPr>
        <a:xfrm rot="16200000">
          <a:off x="1414194" y="5542254"/>
          <a:ext cx="144344" cy="286180"/>
        </a:xfrm>
        <a:prstGeom prst="rightBrace">
          <a:avLst/>
        </a:prstGeom>
        <a:ln w="12700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absolute">
    <xdr:from>
      <xdr:col>3</xdr:col>
      <xdr:colOff>231334</xdr:colOff>
      <xdr:row>41</xdr:row>
      <xdr:rowOff>164235</xdr:rowOff>
    </xdr:from>
    <xdr:to>
      <xdr:col>5</xdr:col>
      <xdr:colOff>345635</xdr:colOff>
      <xdr:row>45</xdr:row>
      <xdr:rowOff>2311</xdr:rowOff>
    </xdr:to>
    <xdr:sp macro="" textlink="">
      <xdr:nvSpPr>
        <xdr:cNvPr id="42" name="Rectangle : coins arrondis 41">
          <a:extLst>
            <a:ext uri="{FF2B5EF4-FFF2-40B4-BE49-F238E27FC236}">
              <a16:creationId xmlns="" xmlns:a16="http://schemas.microsoft.com/office/drawing/2014/main" id="{A78B4770-1A2F-4BE2-BF90-5EBBC050826C}"/>
            </a:ext>
          </a:extLst>
        </xdr:cNvPr>
        <xdr:cNvSpPr/>
      </xdr:nvSpPr>
      <xdr:spPr>
        <a:xfrm>
          <a:off x="1826772" y="8512038"/>
          <a:ext cx="1471613" cy="554831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Modifier le nom de la poule</a:t>
          </a:r>
        </a:p>
      </xdr:txBody>
    </xdr:sp>
    <xdr:clientData/>
  </xdr:twoCellAnchor>
  <xdr:twoCellAnchor editAs="absolute">
    <xdr:from>
      <xdr:col>2</xdr:col>
      <xdr:colOff>27213</xdr:colOff>
      <xdr:row>36</xdr:row>
      <xdr:rowOff>2889</xdr:rowOff>
    </xdr:from>
    <xdr:to>
      <xdr:col>3</xdr:col>
      <xdr:colOff>512306</xdr:colOff>
      <xdr:row>41</xdr:row>
      <xdr:rowOff>159474</xdr:rowOff>
    </xdr:to>
    <xdr:cxnSp macro="">
      <xdr:nvCxnSpPr>
        <xdr:cNvPr id="43" name="Connecteur droit avec flèche 42">
          <a:extLst>
            <a:ext uri="{FF2B5EF4-FFF2-40B4-BE49-F238E27FC236}">
              <a16:creationId xmlns="" xmlns:a16="http://schemas.microsoft.com/office/drawing/2014/main" id="{59EFF623-3657-4F9E-AFB5-C0669EA881E2}"/>
            </a:ext>
          </a:extLst>
        </xdr:cNvPr>
        <xdr:cNvCxnSpPr/>
      </xdr:nvCxnSpPr>
      <xdr:spPr>
        <a:xfrm flipH="1" flipV="1">
          <a:off x="943994" y="7460106"/>
          <a:ext cx="1163750" cy="1047171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2</xdr:col>
      <xdr:colOff>409574</xdr:colOff>
      <xdr:row>23</xdr:row>
      <xdr:rowOff>143044</xdr:rowOff>
    </xdr:from>
    <xdr:to>
      <xdr:col>2</xdr:col>
      <xdr:colOff>571499</xdr:colOff>
      <xdr:row>25</xdr:row>
      <xdr:rowOff>49835</xdr:rowOff>
    </xdr:to>
    <xdr:cxnSp macro="">
      <xdr:nvCxnSpPr>
        <xdr:cNvPr id="45" name="Connecteur droit avec flèche 44">
          <a:extLst>
            <a:ext uri="{FF2B5EF4-FFF2-40B4-BE49-F238E27FC236}">
              <a16:creationId xmlns="" xmlns:a16="http://schemas.microsoft.com/office/drawing/2014/main" id="{43FBF0A9-5D80-48F1-933D-A8FB23573714}"/>
            </a:ext>
          </a:extLst>
        </xdr:cNvPr>
        <xdr:cNvCxnSpPr/>
      </xdr:nvCxnSpPr>
      <xdr:spPr>
        <a:xfrm>
          <a:off x="1326355" y="5276160"/>
          <a:ext cx="161925" cy="263979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233041</xdr:colOff>
      <xdr:row>20</xdr:row>
      <xdr:rowOff>126051</xdr:rowOff>
    </xdr:from>
    <xdr:to>
      <xdr:col>5</xdr:col>
      <xdr:colOff>459729</xdr:colOff>
      <xdr:row>23</xdr:row>
      <xdr:rowOff>145102</xdr:rowOff>
    </xdr:to>
    <xdr:sp macro="" textlink="">
      <xdr:nvSpPr>
        <xdr:cNvPr id="46" name="Rectangle : coins arrondis 45">
          <a:extLst>
            <a:ext uri="{FF2B5EF4-FFF2-40B4-BE49-F238E27FC236}">
              <a16:creationId xmlns="" xmlns:a16="http://schemas.microsoft.com/office/drawing/2014/main" id="{8B13EDD9-1FB4-4F69-AB82-2803E25E65B3}"/>
            </a:ext>
          </a:extLst>
        </xdr:cNvPr>
        <xdr:cNvSpPr/>
      </xdr:nvSpPr>
      <xdr:spPr>
        <a:xfrm>
          <a:off x="1828479" y="4723385"/>
          <a:ext cx="1584000" cy="554833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Renseigner les scores du match</a:t>
          </a:r>
        </a:p>
      </xdr:txBody>
    </xdr:sp>
    <xdr:clientData/>
  </xdr:twoCellAnchor>
  <xdr:twoCellAnchor editAs="absolute">
    <xdr:from>
      <xdr:col>3</xdr:col>
      <xdr:colOff>375046</xdr:colOff>
      <xdr:row>23</xdr:row>
      <xdr:rowOff>145766</xdr:rowOff>
    </xdr:from>
    <xdr:to>
      <xdr:col>5</xdr:col>
      <xdr:colOff>61082</xdr:colOff>
      <xdr:row>32</xdr:row>
      <xdr:rowOff>52047</xdr:rowOff>
    </xdr:to>
    <xdr:cxnSp macro="">
      <xdr:nvCxnSpPr>
        <xdr:cNvPr id="47" name="Connecteur droit avec flèche 46">
          <a:extLst>
            <a:ext uri="{FF2B5EF4-FFF2-40B4-BE49-F238E27FC236}">
              <a16:creationId xmlns="" xmlns:a16="http://schemas.microsoft.com/office/drawing/2014/main" id="{A39C3A15-AA87-43CF-890C-7F429442F8B4}"/>
            </a:ext>
          </a:extLst>
        </xdr:cNvPr>
        <xdr:cNvCxnSpPr/>
      </xdr:nvCxnSpPr>
      <xdr:spPr>
        <a:xfrm flipH="1">
          <a:off x="1970484" y="5278882"/>
          <a:ext cx="1043348" cy="1513624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265932</xdr:colOff>
      <xdr:row>30</xdr:row>
      <xdr:rowOff>17706</xdr:rowOff>
    </xdr:from>
    <xdr:to>
      <xdr:col>7</xdr:col>
      <xdr:colOff>132860</xdr:colOff>
      <xdr:row>30</xdr:row>
      <xdr:rowOff>166185</xdr:rowOff>
    </xdr:to>
    <xdr:sp macro="" textlink="">
      <xdr:nvSpPr>
        <xdr:cNvPr id="49" name="Accolade fermante 48">
          <a:extLst>
            <a:ext uri="{FF2B5EF4-FFF2-40B4-BE49-F238E27FC236}">
              <a16:creationId xmlns="" xmlns:a16="http://schemas.microsoft.com/office/drawing/2014/main" id="{08D85120-9C82-412B-BB05-26C99F170C14}"/>
            </a:ext>
          </a:extLst>
        </xdr:cNvPr>
        <xdr:cNvSpPr/>
      </xdr:nvSpPr>
      <xdr:spPr>
        <a:xfrm rot="16200000">
          <a:off x="3418426" y="5524960"/>
          <a:ext cx="146097" cy="1902897"/>
        </a:xfrm>
        <a:prstGeom prst="rightBrace">
          <a:avLst/>
        </a:prstGeom>
        <a:ln w="12700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absolute">
    <xdr:from>
      <xdr:col>7</xdr:col>
      <xdr:colOff>238727</xdr:colOff>
      <xdr:row>30</xdr:row>
      <xdr:rowOff>19457</xdr:rowOff>
    </xdr:from>
    <xdr:to>
      <xdr:col>9</xdr:col>
      <xdr:colOff>3370</xdr:colOff>
      <xdr:row>30</xdr:row>
      <xdr:rowOff>166183</xdr:rowOff>
    </xdr:to>
    <xdr:sp macro="" textlink="">
      <xdr:nvSpPr>
        <xdr:cNvPr id="50" name="Accolade fermante 49">
          <a:extLst>
            <a:ext uri="{FF2B5EF4-FFF2-40B4-BE49-F238E27FC236}">
              <a16:creationId xmlns="" xmlns:a16="http://schemas.microsoft.com/office/drawing/2014/main" id="{9618985D-D390-462B-8C59-95216C60968F}"/>
            </a:ext>
          </a:extLst>
        </xdr:cNvPr>
        <xdr:cNvSpPr/>
      </xdr:nvSpPr>
      <xdr:spPr>
        <a:xfrm rot="16200000">
          <a:off x="5015768" y="5938133"/>
          <a:ext cx="144344" cy="1078299"/>
        </a:xfrm>
        <a:prstGeom prst="rightBrace">
          <a:avLst/>
        </a:prstGeom>
        <a:ln w="12700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absolute">
    <xdr:from>
      <xdr:col>6</xdr:col>
      <xdr:colOff>3208</xdr:colOff>
      <xdr:row>20</xdr:row>
      <xdr:rowOff>128772</xdr:rowOff>
    </xdr:from>
    <xdr:to>
      <xdr:col>8</xdr:col>
      <xdr:colOff>110251</xdr:colOff>
      <xdr:row>23</xdr:row>
      <xdr:rowOff>147823</xdr:rowOff>
    </xdr:to>
    <xdr:sp macro="" textlink="">
      <xdr:nvSpPr>
        <xdr:cNvPr id="51" name="Rectangle : coins arrondis 50">
          <a:extLst>
            <a:ext uri="{FF2B5EF4-FFF2-40B4-BE49-F238E27FC236}">
              <a16:creationId xmlns="" xmlns:a16="http://schemas.microsoft.com/office/drawing/2014/main" id="{A9F67D69-1A15-4992-BFCE-84D0445DE789}"/>
            </a:ext>
          </a:extLst>
        </xdr:cNvPr>
        <xdr:cNvSpPr/>
      </xdr:nvSpPr>
      <xdr:spPr>
        <a:xfrm>
          <a:off x="3629058" y="4726106"/>
          <a:ext cx="1469912" cy="554833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Informations sur les matchs</a:t>
          </a:r>
        </a:p>
      </xdr:txBody>
    </xdr:sp>
    <xdr:clientData/>
  </xdr:twoCellAnchor>
  <xdr:twoCellAnchor editAs="absolute">
    <xdr:from>
      <xdr:col>5</xdr:col>
      <xdr:colOff>551089</xdr:colOff>
      <xdr:row>23</xdr:row>
      <xdr:rowOff>148487</xdr:rowOff>
    </xdr:from>
    <xdr:to>
      <xdr:col>7</xdr:col>
      <xdr:colOff>462678</xdr:colOff>
      <xdr:row>29</xdr:row>
      <xdr:rowOff>109026</xdr:rowOff>
    </xdr:to>
    <xdr:cxnSp macro="">
      <xdr:nvCxnSpPr>
        <xdr:cNvPr id="52" name="Connecteur droit avec flèche 51">
          <a:extLst>
            <a:ext uri="{FF2B5EF4-FFF2-40B4-BE49-F238E27FC236}">
              <a16:creationId xmlns="" xmlns:a16="http://schemas.microsoft.com/office/drawing/2014/main" id="{F9FE7615-8BD7-41BF-89DA-A6D587503150}"/>
            </a:ext>
          </a:extLst>
        </xdr:cNvPr>
        <xdr:cNvCxnSpPr/>
      </xdr:nvCxnSpPr>
      <xdr:spPr>
        <a:xfrm flipH="1">
          <a:off x="3503839" y="5281603"/>
          <a:ext cx="1268902" cy="1032101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332065</xdr:colOff>
      <xdr:row>20</xdr:row>
      <xdr:rowOff>131493</xdr:rowOff>
    </xdr:from>
    <xdr:to>
      <xdr:col>11</xdr:col>
      <xdr:colOff>285749</xdr:colOff>
      <xdr:row>23</xdr:row>
      <xdr:rowOff>150544</xdr:rowOff>
    </xdr:to>
    <xdr:sp macro="" textlink="">
      <xdr:nvSpPr>
        <xdr:cNvPr id="56" name="Rectangle : coins arrondis 55">
          <a:extLst>
            <a:ext uri="{FF2B5EF4-FFF2-40B4-BE49-F238E27FC236}">
              <a16:creationId xmlns="" xmlns:a16="http://schemas.microsoft.com/office/drawing/2014/main" id="{B7B2C5F5-2328-4E01-98F5-93A7A066D4DE}"/>
            </a:ext>
          </a:extLst>
        </xdr:cNvPr>
        <xdr:cNvSpPr/>
      </xdr:nvSpPr>
      <xdr:spPr>
        <a:xfrm>
          <a:off x="5320784" y="4728827"/>
          <a:ext cx="1703903" cy="554833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Informations sur le score average</a:t>
          </a:r>
        </a:p>
      </xdr:txBody>
    </xdr:sp>
    <xdr:clientData/>
  </xdr:twoCellAnchor>
  <xdr:twoCellAnchor editAs="absolute">
    <xdr:from>
      <xdr:col>8</xdr:col>
      <xdr:colOff>122463</xdr:colOff>
      <xdr:row>23</xdr:row>
      <xdr:rowOff>151208</xdr:rowOff>
    </xdr:from>
    <xdr:to>
      <xdr:col>10</xdr:col>
      <xdr:colOff>166060</xdr:colOff>
      <xdr:row>29</xdr:row>
      <xdr:rowOff>109026</xdr:rowOff>
    </xdr:to>
    <xdr:cxnSp macro="">
      <xdr:nvCxnSpPr>
        <xdr:cNvPr id="57" name="Connecteur droit avec flèche 56">
          <a:extLst>
            <a:ext uri="{FF2B5EF4-FFF2-40B4-BE49-F238E27FC236}">
              <a16:creationId xmlns="" xmlns:a16="http://schemas.microsoft.com/office/drawing/2014/main" id="{11A84D99-B6A7-4E63-9F9E-BD601D8A67D3}"/>
            </a:ext>
          </a:extLst>
        </xdr:cNvPr>
        <xdr:cNvCxnSpPr/>
      </xdr:nvCxnSpPr>
      <xdr:spPr>
        <a:xfrm flipH="1">
          <a:off x="5111182" y="5284324"/>
          <a:ext cx="1400909" cy="1029380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578345</xdr:colOff>
      <xdr:row>41</xdr:row>
      <xdr:rowOff>164233</xdr:rowOff>
    </xdr:from>
    <xdr:to>
      <xdr:col>8</xdr:col>
      <xdr:colOff>333374</xdr:colOff>
      <xdr:row>48</xdr:row>
      <xdr:rowOff>138357</xdr:rowOff>
    </xdr:to>
    <xdr:sp macro="" textlink="">
      <xdr:nvSpPr>
        <xdr:cNvPr id="60" name="Rectangle : coins arrondis 59">
          <a:extLst>
            <a:ext uri="{FF2B5EF4-FFF2-40B4-BE49-F238E27FC236}">
              <a16:creationId xmlns="" xmlns:a16="http://schemas.microsoft.com/office/drawing/2014/main" id="{0E995A71-7FF8-4464-ABCC-0CAE112AC47B}"/>
            </a:ext>
          </a:extLst>
        </xdr:cNvPr>
        <xdr:cNvSpPr/>
      </xdr:nvSpPr>
      <xdr:spPr>
        <a:xfrm>
          <a:off x="3531095" y="8512036"/>
          <a:ext cx="1790998" cy="1224280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Classement établi</a:t>
          </a:r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selon cet ordre :</a:t>
          </a:r>
        </a:p>
        <a:p>
          <a:pPr algn="l"/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     - points</a:t>
          </a:r>
        </a:p>
        <a:p>
          <a:pPr algn="l"/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     - différence</a:t>
          </a:r>
        </a:p>
        <a:p>
          <a:pPr algn="l"/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     - pour</a:t>
          </a:r>
          <a:endParaRPr lang="fr-FR" sz="1000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absolute">
    <xdr:from>
      <xdr:col>7</xdr:col>
      <xdr:colOff>634867</xdr:colOff>
      <xdr:row>39</xdr:row>
      <xdr:rowOff>23301</xdr:rowOff>
    </xdr:from>
    <xdr:to>
      <xdr:col>9</xdr:col>
      <xdr:colOff>217713</xdr:colOff>
      <xdr:row>41</xdr:row>
      <xdr:rowOff>159474</xdr:rowOff>
    </xdr:to>
    <xdr:cxnSp macro="">
      <xdr:nvCxnSpPr>
        <xdr:cNvPr id="61" name="Connecteur droit avec flèche 60">
          <a:extLst>
            <a:ext uri="{FF2B5EF4-FFF2-40B4-BE49-F238E27FC236}">
              <a16:creationId xmlns="" xmlns:a16="http://schemas.microsoft.com/office/drawing/2014/main" id="{5D0BAF64-9A07-4A2B-A9CE-DC26D0A21C77}"/>
            </a:ext>
          </a:extLst>
        </xdr:cNvPr>
        <xdr:cNvCxnSpPr/>
      </xdr:nvCxnSpPr>
      <xdr:spPr>
        <a:xfrm flipV="1">
          <a:off x="4944930" y="8016297"/>
          <a:ext cx="940158" cy="490980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553898</xdr:colOff>
      <xdr:row>41</xdr:row>
      <xdr:rowOff>166956</xdr:rowOff>
    </xdr:from>
    <xdr:to>
      <xdr:col>11</xdr:col>
      <xdr:colOff>273592</xdr:colOff>
      <xdr:row>48</xdr:row>
      <xdr:rowOff>141080</xdr:rowOff>
    </xdr:to>
    <xdr:sp macro="" textlink="">
      <xdr:nvSpPr>
        <xdr:cNvPr id="62" name="Rectangle : coins arrondis 61">
          <a:extLst>
            <a:ext uri="{FF2B5EF4-FFF2-40B4-BE49-F238E27FC236}">
              <a16:creationId xmlns="" xmlns:a16="http://schemas.microsoft.com/office/drawing/2014/main" id="{7C7FD8C3-B4F7-4B73-9EC0-EB614668D615}"/>
            </a:ext>
          </a:extLst>
        </xdr:cNvPr>
        <xdr:cNvSpPr/>
      </xdr:nvSpPr>
      <xdr:spPr>
        <a:xfrm>
          <a:off x="5542617" y="8514759"/>
          <a:ext cx="1469913" cy="1224280"/>
        </a:xfrm>
        <a:prstGeom prst="roundRect">
          <a:avLst>
            <a:gd name="adj" fmla="val 8568"/>
          </a:avLst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Classement modifiable manuellement en cas d'égalité</a:t>
          </a:r>
        </a:p>
      </xdr:txBody>
    </xdr:sp>
    <xdr:clientData/>
  </xdr:twoCellAnchor>
  <xdr:twoCellAnchor editAs="absolute">
    <xdr:from>
      <xdr:col>9</xdr:col>
      <xdr:colOff>569554</xdr:colOff>
      <xdr:row>39</xdr:row>
      <xdr:rowOff>28743</xdr:rowOff>
    </xdr:from>
    <xdr:to>
      <xdr:col>10</xdr:col>
      <xdr:colOff>175643</xdr:colOff>
      <xdr:row>41</xdr:row>
      <xdr:rowOff>162194</xdr:rowOff>
    </xdr:to>
    <xdr:cxnSp macro="">
      <xdr:nvCxnSpPr>
        <xdr:cNvPr id="63" name="Connecteur droit avec flèche 62">
          <a:extLst>
            <a:ext uri="{FF2B5EF4-FFF2-40B4-BE49-F238E27FC236}">
              <a16:creationId xmlns="" xmlns:a16="http://schemas.microsoft.com/office/drawing/2014/main" id="{59206716-529F-479F-91B3-1328BA74CB7D}"/>
            </a:ext>
          </a:extLst>
        </xdr:cNvPr>
        <xdr:cNvCxnSpPr/>
      </xdr:nvCxnSpPr>
      <xdr:spPr>
        <a:xfrm flipV="1">
          <a:off x="6236929" y="8021739"/>
          <a:ext cx="284745" cy="488258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193220</xdr:colOff>
      <xdr:row>58</xdr:row>
      <xdr:rowOff>71513</xdr:rowOff>
    </xdr:from>
    <xdr:to>
      <xdr:col>10</xdr:col>
      <xdr:colOff>343955</xdr:colOff>
      <xdr:row>92</xdr:row>
      <xdr:rowOff>56624</xdr:rowOff>
    </xdr:to>
    <xdr:pic>
      <xdr:nvPicPr>
        <xdr:cNvPr id="66" name="Image 65">
          <a:extLst>
            <a:ext uri="{FF2B5EF4-FFF2-40B4-BE49-F238E27FC236}">
              <a16:creationId xmlns="" xmlns:a16="http://schemas.microsoft.com/office/drawing/2014/main" id="{FCB9AA5E-7F6C-41A6-9868-0B05920E6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346" y="11734346"/>
          <a:ext cx="6294359" cy="6102278"/>
        </a:xfrm>
        <a:prstGeom prst="rect">
          <a:avLst/>
        </a:prstGeom>
        <a:solidFill>
          <a:srgbClr val="FFFFFF">
            <a:shade val="85000"/>
          </a:srgbClr>
        </a:solidFill>
        <a:ln w="57150" cap="sq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absolute">
    <xdr:from>
      <xdr:col>0</xdr:col>
      <xdr:colOff>133350</xdr:colOff>
      <xdr:row>52</xdr:row>
      <xdr:rowOff>92529</xdr:rowOff>
    </xdr:from>
    <xdr:to>
      <xdr:col>4</xdr:col>
      <xdr:colOff>85724</xdr:colOff>
      <xdr:row>56</xdr:row>
      <xdr:rowOff>160630</xdr:rowOff>
    </xdr:to>
    <xdr:sp macro="" textlink="">
      <xdr:nvSpPr>
        <xdr:cNvPr id="67" name="Rectangle : coins arrondis 66">
          <a:extLst>
            <a:ext uri="{FF2B5EF4-FFF2-40B4-BE49-F238E27FC236}">
              <a16:creationId xmlns="" xmlns:a16="http://schemas.microsoft.com/office/drawing/2014/main" id="{57E23E92-47E1-4DF8-B78B-E4F3CE8EED4D}"/>
            </a:ext>
          </a:extLst>
        </xdr:cNvPr>
        <xdr:cNvSpPr/>
      </xdr:nvSpPr>
      <xdr:spPr>
        <a:xfrm>
          <a:off x="133350" y="10726333"/>
          <a:ext cx="2247900" cy="792000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Renseigner les noms</a:t>
          </a:r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selon les têtes de série inscrites sur la gauche</a:t>
          </a:r>
          <a:endParaRPr lang="fr-FR" sz="1000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absolute">
    <xdr:from>
      <xdr:col>1</xdr:col>
      <xdr:colOff>238125</xdr:colOff>
      <xdr:row>56</xdr:row>
      <xdr:rowOff>154443</xdr:rowOff>
    </xdr:from>
    <xdr:to>
      <xdr:col>1</xdr:col>
      <xdr:colOff>517922</xdr:colOff>
      <xdr:row>60</xdr:row>
      <xdr:rowOff>11568</xdr:rowOff>
    </xdr:to>
    <xdr:cxnSp macro="">
      <xdr:nvCxnSpPr>
        <xdr:cNvPr id="68" name="Connecteur droit avec flèche 67">
          <a:extLst>
            <a:ext uri="{FF2B5EF4-FFF2-40B4-BE49-F238E27FC236}">
              <a16:creationId xmlns="" xmlns:a16="http://schemas.microsoft.com/office/drawing/2014/main" id="{A0D69290-243E-41C0-8AC8-E5C16F4B9F6B}"/>
            </a:ext>
          </a:extLst>
        </xdr:cNvPr>
        <xdr:cNvCxnSpPr/>
      </xdr:nvCxnSpPr>
      <xdr:spPr>
        <a:xfrm>
          <a:off x="476251" y="11512146"/>
          <a:ext cx="279797" cy="581025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244065</xdr:colOff>
      <xdr:row>52</xdr:row>
      <xdr:rowOff>94910</xdr:rowOff>
    </xdr:from>
    <xdr:to>
      <xdr:col>6</xdr:col>
      <xdr:colOff>110753</xdr:colOff>
      <xdr:row>56</xdr:row>
      <xdr:rowOff>161736</xdr:rowOff>
    </xdr:to>
    <xdr:sp macro="" textlink="">
      <xdr:nvSpPr>
        <xdr:cNvPr id="73" name="Rectangle : coins arrondis 72">
          <a:extLst>
            <a:ext uri="{FF2B5EF4-FFF2-40B4-BE49-F238E27FC236}">
              <a16:creationId xmlns="" xmlns:a16="http://schemas.microsoft.com/office/drawing/2014/main" id="{DBD68ECC-9C4E-442F-9B70-3CACD446EE53}"/>
            </a:ext>
          </a:extLst>
        </xdr:cNvPr>
        <xdr:cNvSpPr/>
      </xdr:nvSpPr>
      <xdr:spPr>
        <a:xfrm>
          <a:off x="2539591" y="10728714"/>
          <a:ext cx="1238288" cy="790725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Choisir le nombre de participants</a:t>
          </a:r>
        </a:p>
      </xdr:txBody>
    </xdr:sp>
    <xdr:clientData/>
  </xdr:twoCellAnchor>
  <xdr:twoCellAnchor editAs="absolute">
    <xdr:from>
      <xdr:col>5</xdr:col>
      <xdr:colOff>793</xdr:colOff>
      <xdr:row>56</xdr:row>
      <xdr:rowOff>160396</xdr:rowOff>
    </xdr:from>
    <xdr:to>
      <xdr:col>5</xdr:col>
      <xdr:colOff>476250</xdr:colOff>
      <xdr:row>58</xdr:row>
      <xdr:rowOff>118724</xdr:rowOff>
    </xdr:to>
    <xdr:cxnSp macro="">
      <xdr:nvCxnSpPr>
        <xdr:cNvPr id="74" name="Connecteur droit avec flèche 73">
          <a:extLst>
            <a:ext uri="{FF2B5EF4-FFF2-40B4-BE49-F238E27FC236}">
              <a16:creationId xmlns="" xmlns:a16="http://schemas.microsoft.com/office/drawing/2014/main" id="{ABECB58B-C2E0-442D-8746-14D3AEE3F360}"/>
            </a:ext>
          </a:extLst>
        </xdr:cNvPr>
        <xdr:cNvCxnSpPr/>
      </xdr:nvCxnSpPr>
      <xdr:spPr>
        <a:xfrm flipH="1">
          <a:off x="2950369" y="11518099"/>
          <a:ext cx="507207" cy="320279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289296</xdr:colOff>
      <xdr:row>52</xdr:row>
      <xdr:rowOff>92529</xdr:rowOff>
    </xdr:from>
    <xdr:to>
      <xdr:col>8</xdr:col>
      <xdr:colOff>155983</xdr:colOff>
      <xdr:row>56</xdr:row>
      <xdr:rowOff>159355</xdr:rowOff>
    </xdr:to>
    <xdr:sp macro="" textlink="">
      <xdr:nvSpPr>
        <xdr:cNvPr id="78" name="Rectangle : coins arrondis 77">
          <a:extLst>
            <a:ext uri="{FF2B5EF4-FFF2-40B4-BE49-F238E27FC236}">
              <a16:creationId xmlns="" xmlns:a16="http://schemas.microsoft.com/office/drawing/2014/main" id="{3BFEA8E2-A3D9-49A4-B54A-DBD112D5C2B6}"/>
            </a:ext>
          </a:extLst>
        </xdr:cNvPr>
        <xdr:cNvSpPr/>
      </xdr:nvSpPr>
      <xdr:spPr>
        <a:xfrm>
          <a:off x="3956422" y="10726333"/>
          <a:ext cx="1238287" cy="790725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Renseigner les scores du match</a:t>
          </a:r>
        </a:p>
      </xdr:txBody>
    </xdr:sp>
    <xdr:clientData/>
  </xdr:twoCellAnchor>
  <xdr:twoCellAnchor editAs="absolute">
    <xdr:from>
      <xdr:col>4</xdr:col>
      <xdr:colOff>297656</xdr:colOff>
      <xdr:row>56</xdr:row>
      <xdr:rowOff>158015</xdr:rowOff>
    </xdr:from>
    <xdr:to>
      <xdr:col>7</xdr:col>
      <xdr:colOff>521483</xdr:colOff>
      <xdr:row>61</xdr:row>
      <xdr:rowOff>106816</xdr:rowOff>
    </xdr:to>
    <xdr:cxnSp macro="">
      <xdr:nvCxnSpPr>
        <xdr:cNvPr id="79" name="Connecteur droit avec flèche 78">
          <a:extLst>
            <a:ext uri="{FF2B5EF4-FFF2-40B4-BE49-F238E27FC236}">
              <a16:creationId xmlns="" xmlns:a16="http://schemas.microsoft.com/office/drawing/2014/main" id="{0EAEBE9E-B508-494A-8BFA-3C41C4895466}"/>
            </a:ext>
          </a:extLst>
        </xdr:cNvPr>
        <xdr:cNvCxnSpPr/>
      </xdr:nvCxnSpPr>
      <xdr:spPr>
        <a:xfrm flipH="1">
          <a:off x="2593182" y="11515718"/>
          <a:ext cx="2281227" cy="853678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352386</xdr:colOff>
      <xdr:row>52</xdr:row>
      <xdr:rowOff>96101</xdr:rowOff>
    </xdr:from>
    <xdr:to>
      <xdr:col>11</xdr:col>
      <xdr:colOff>258167</xdr:colOff>
      <xdr:row>56</xdr:row>
      <xdr:rowOff>162927</xdr:rowOff>
    </xdr:to>
    <xdr:sp macro="" textlink="">
      <xdr:nvSpPr>
        <xdr:cNvPr id="82" name="Rectangle : coins arrondis 81">
          <a:extLst>
            <a:ext uri="{FF2B5EF4-FFF2-40B4-BE49-F238E27FC236}">
              <a16:creationId xmlns="" xmlns:a16="http://schemas.microsoft.com/office/drawing/2014/main" id="{7CF962D9-AABB-4C23-AC55-883CA98C8244}"/>
            </a:ext>
          </a:extLst>
        </xdr:cNvPr>
        <xdr:cNvSpPr/>
      </xdr:nvSpPr>
      <xdr:spPr>
        <a:xfrm>
          <a:off x="5391112" y="10729905"/>
          <a:ext cx="1677431" cy="790725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Match lancé et n° du terrain</a:t>
          </a:r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</a:t>
          </a:r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renseigné</a:t>
          </a:r>
        </a:p>
      </xdr:txBody>
    </xdr:sp>
    <xdr:clientData/>
  </xdr:twoCellAnchor>
  <xdr:twoCellAnchor editAs="absolute">
    <xdr:from>
      <xdr:col>5</xdr:col>
      <xdr:colOff>309562</xdr:colOff>
      <xdr:row>56</xdr:row>
      <xdr:rowOff>161587</xdr:rowOff>
    </xdr:from>
    <xdr:to>
      <xdr:col>9</xdr:col>
      <xdr:colOff>584574</xdr:colOff>
      <xdr:row>66</xdr:row>
      <xdr:rowOff>176849</xdr:rowOff>
    </xdr:to>
    <xdr:cxnSp macro="">
      <xdr:nvCxnSpPr>
        <xdr:cNvPr id="83" name="Connecteur droit avec flèche 82">
          <a:extLst>
            <a:ext uri="{FF2B5EF4-FFF2-40B4-BE49-F238E27FC236}">
              <a16:creationId xmlns="" xmlns:a16="http://schemas.microsoft.com/office/drawing/2014/main" id="{9FEC91F3-75D7-449E-B39F-6B2AA009DDC4}"/>
            </a:ext>
          </a:extLst>
        </xdr:cNvPr>
        <xdr:cNvCxnSpPr/>
      </xdr:nvCxnSpPr>
      <xdr:spPr>
        <a:xfrm flipH="1">
          <a:off x="3290888" y="11519290"/>
          <a:ext cx="3018212" cy="1826419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375046</xdr:colOff>
      <xdr:row>23</xdr:row>
      <xdr:rowOff>153249</xdr:rowOff>
    </xdr:from>
    <xdr:to>
      <xdr:col>5</xdr:col>
      <xdr:colOff>59531</xdr:colOff>
      <xdr:row>34</xdr:row>
      <xdr:rowOff>52045</xdr:rowOff>
    </xdr:to>
    <xdr:cxnSp macro="">
      <xdr:nvCxnSpPr>
        <xdr:cNvPr id="85" name="Connecteur droit avec flèche 84">
          <a:extLst>
            <a:ext uri="{FF2B5EF4-FFF2-40B4-BE49-F238E27FC236}">
              <a16:creationId xmlns="" xmlns:a16="http://schemas.microsoft.com/office/drawing/2014/main" id="{DAB07C06-30C7-48C2-8E38-8A1E66076D37}"/>
            </a:ext>
          </a:extLst>
        </xdr:cNvPr>
        <xdr:cNvCxnSpPr/>
      </xdr:nvCxnSpPr>
      <xdr:spPr>
        <a:xfrm flipH="1">
          <a:off x="1970484" y="5286365"/>
          <a:ext cx="1041797" cy="1863328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130969</xdr:colOff>
      <xdr:row>93</xdr:row>
      <xdr:rowOff>99746</xdr:rowOff>
    </xdr:from>
    <xdr:to>
      <xdr:col>3</xdr:col>
      <xdr:colOff>7144</xdr:colOff>
      <xdr:row>98</xdr:row>
      <xdr:rowOff>106780</xdr:rowOff>
    </xdr:to>
    <xdr:sp macro="" textlink="">
      <xdr:nvSpPr>
        <xdr:cNvPr id="91" name="Rectangle : coins arrondis 90">
          <a:extLst>
            <a:ext uri="{FF2B5EF4-FFF2-40B4-BE49-F238E27FC236}">
              <a16:creationId xmlns="" xmlns:a16="http://schemas.microsoft.com/office/drawing/2014/main" id="{081DBFED-7DEF-4AA4-8F64-F208E5453C58}"/>
            </a:ext>
          </a:extLst>
        </xdr:cNvPr>
        <xdr:cNvSpPr/>
      </xdr:nvSpPr>
      <xdr:spPr>
        <a:xfrm>
          <a:off x="130969" y="18153525"/>
          <a:ext cx="1485901" cy="911908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Match terminé et scores renseignés</a:t>
          </a:r>
        </a:p>
      </xdr:txBody>
    </xdr:sp>
    <xdr:clientData/>
  </xdr:twoCellAnchor>
  <xdr:twoCellAnchor editAs="absolute">
    <xdr:from>
      <xdr:col>1</xdr:col>
      <xdr:colOff>173815</xdr:colOff>
      <xdr:row>83</xdr:row>
      <xdr:rowOff>68792</xdr:rowOff>
    </xdr:from>
    <xdr:to>
      <xdr:col>3</xdr:col>
      <xdr:colOff>253999</xdr:colOff>
      <xdr:row>93</xdr:row>
      <xdr:rowOff>94986</xdr:rowOff>
    </xdr:to>
    <xdr:cxnSp macro="">
      <xdr:nvCxnSpPr>
        <xdr:cNvPr id="92" name="Connecteur droit avec flèche 91">
          <a:extLst>
            <a:ext uri="{FF2B5EF4-FFF2-40B4-BE49-F238E27FC236}">
              <a16:creationId xmlns="" xmlns:a16="http://schemas.microsoft.com/office/drawing/2014/main" id="{5B050923-2F57-4A2F-9311-64DE0C3B2960}"/>
            </a:ext>
          </a:extLst>
        </xdr:cNvPr>
        <xdr:cNvCxnSpPr/>
      </xdr:nvCxnSpPr>
      <xdr:spPr>
        <a:xfrm flipV="1">
          <a:off x="411941" y="16229542"/>
          <a:ext cx="1445434" cy="1825361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259540</xdr:colOff>
      <xdr:row>93</xdr:row>
      <xdr:rowOff>103318</xdr:rowOff>
    </xdr:from>
    <xdr:to>
      <xdr:col>5</xdr:col>
      <xdr:colOff>373841</xdr:colOff>
      <xdr:row>96</xdr:row>
      <xdr:rowOff>121939</xdr:rowOff>
    </xdr:to>
    <xdr:sp macro="" textlink="">
      <xdr:nvSpPr>
        <xdr:cNvPr id="94" name="Rectangle : coins arrondis 93">
          <a:extLst>
            <a:ext uri="{FF2B5EF4-FFF2-40B4-BE49-F238E27FC236}">
              <a16:creationId xmlns="" xmlns:a16="http://schemas.microsoft.com/office/drawing/2014/main" id="{2B8855D4-2A32-40B3-95D7-0DC5EFB6331B}"/>
            </a:ext>
          </a:extLst>
        </xdr:cNvPr>
        <xdr:cNvSpPr/>
      </xdr:nvSpPr>
      <xdr:spPr>
        <a:xfrm>
          <a:off x="1869266" y="18157097"/>
          <a:ext cx="1485901" cy="561545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N° du match</a:t>
          </a:r>
        </a:p>
      </xdr:txBody>
    </xdr:sp>
    <xdr:clientData/>
  </xdr:twoCellAnchor>
  <xdr:twoCellAnchor editAs="absolute">
    <xdr:from>
      <xdr:col>3</xdr:col>
      <xdr:colOff>540511</xdr:colOff>
      <xdr:row>85</xdr:row>
      <xdr:rowOff>68792</xdr:rowOff>
    </xdr:from>
    <xdr:to>
      <xdr:col>4</xdr:col>
      <xdr:colOff>105833</xdr:colOff>
      <xdr:row>93</xdr:row>
      <xdr:rowOff>98559</xdr:rowOff>
    </xdr:to>
    <xdr:cxnSp macro="">
      <xdr:nvCxnSpPr>
        <xdr:cNvPr id="95" name="Connecteur droit avec flèche 94">
          <a:extLst>
            <a:ext uri="{FF2B5EF4-FFF2-40B4-BE49-F238E27FC236}">
              <a16:creationId xmlns="" xmlns:a16="http://schemas.microsoft.com/office/drawing/2014/main" id="{2773AEA9-5F29-4107-BCA1-0895C598D878}"/>
            </a:ext>
          </a:extLst>
        </xdr:cNvPr>
        <xdr:cNvCxnSpPr/>
      </xdr:nvCxnSpPr>
      <xdr:spPr>
        <a:xfrm flipV="1">
          <a:off x="2143887" y="16589375"/>
          <a:ext cx="247946" cy="1469101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602410</xdr:colOff>
      <xdr:row>93</xdr:row>
      <xdr:rowOff>100937</xdr:rowOff>
    </xdr:from>
    <xdr:to>
      <xdr:col>8</xdr:col>
      <xdr:colOff>38054</xdr:colOff>
      <xdr:row>100</xdr:row>
      <xdr:rowOff>146783</xdr:rowOff>
    </xdr:to>
    <xdr:sp macro="" textlink="">
      <xdr:nvSpPr>
        <xdr:cNvPr id="98" name="Rectangle : coins arrondis 97">
          <a:extLst>
            <a:ext uri="{FF2B5EF4-FFF2-40B4-BE49-F238E27FC236}">
              <a16:creationId xmlns="" xmlns:a16="http://schemas.microsoft.com/office/drawing/2014/main" id="{17621305-BF35-47A6-B270-0F112899DBD3}"/>
            </a:ext>
          </a:extLst>
        </xdr:cNvPr>
        <xdr:cNvSpPr/>
      </xdr:nvSpPr>
      <xdr:spPr>
        <a:xfrm>
          <a:off x="3583736" y="18154716"/>
          <a:ext cx="1493044" cy="1312670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Match en attente de lancement et n°</a:t>
          </a:r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du terrain à renseigner</a:t>
          </a:r>
          <a:endParaRPr lang="fr-FR" sz="1000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absolute">
    <xdr:from>
      <xdr:col>5</xdr:col>
      <xdr:colOff>261937</xdr:colOff>
      <xdr:row>81</xdr:row>
      <xdr:rowOff>136581</xdr:rowOff>
    </xdr:from>
    <xdr:to>
      <xdr:col>6</xdr:col>
      <xdr:colOff>204725</xdr:colOff>
      <xdr:row>93</xdr:row>
      <xdr:rowOff>96177</xdr:rowOff>
    </xdr:to>
    <xdr:cxnSp macro="">
      <xdr:nvCxnSpPr>
        <xdr:cNvPr id="99" name="Connecteur droit avec flèche 98">
          <a:extLst>
            <a:ext uri="{FF2B5EF4-FFF2-40B4-BE49-F238E27FC236}">
              <a16:creationId xmlns="" xmlns:a16="http://schemas.microsoft.com/office/drawing/2014/main" id="{1C0E3DE9-C39C-4592-89D4-AD4A58C11454}"/>
            </a:ext>
          </a:extLst>
        </xdr:cNvPr>
        <xdr:cNvCxnSpPr/>
      </xdr:nvCxnSpPr>
      <xdr:spPr>
        <a:xfrm flipH="1" flipV="1">
          <a:off x="3243263" y="16018660"/>
          <a:ext cx="628588" cy="2131296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286911</xdr:colOff>
      <xdr:row>93</xdr:row>
      <xdr:rowOff>100937</xdr:rowOff>
    </xdr:from>
    <xdr:to>
      <xdr:col>11</xdr:col>
      <xdr:colOff>264692</xdr:colOff>
      <xdr:row>100</xdr:row>
      <xdr:rowOff>146783</xdr:rowOff>
    </xdr:to>
    <xdr:sp macro="" textlink="">
      <xdr:nvSpPr>
        <xdr:cNvPr id="100" name="Rectangle : coins arrondis 99">
          <a:extLst>
            <a:ext uri="{FF2B5EF4-FFF2-40B4-BE49-F238E27FC236}">
              <a16:creationId xmlns="" xmlns:a16="http://schemas.microsoft.com/office/drawing/2014/main" id="{B524E243-6B52-4BF6-969E-751B817A3CE0}"/>
            </a:ext>
          </a:extLst>
        </xdr:cNvPr>
        <xdr:cNvSpPr/>
      </xdr:nvSpPr>
      <xdr:spPr>
        <a:xfrm>
          <a:off x="5325637" y="18154716"/>
          <a:ext cx="1749431" cy="1312670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Classement du tournoi (uniquement pour les tournois classants</a:t>
          </a:r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)</a:t>
          </a:r>
          <a:endParaRPr lang="fr-FR" sz="1000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absolute">
    <xdr:from>
      <xdr:col>8</xdr:col>
      <xdr:colOff>567883</xdr:colOff>
      <xdr:row>85</xdr:row>
      <xdr:rowOff>86574</xdr:rowOff>
    </xdr:from>
    <xdr:to>
      <xdr:col>9</xdr:col>
      <xdr:colOff>116669</xdr:colOff>
      <xdr:row>93</xdr:row>
      <xdr:rowOff>96177</xdr:rowOff>
    </xdr:to>
    <xdr:cxnSp macro="">
      <xdr:nvCxnSpPr>
        <xdr:cNvPr id="101" name="Connecteur droit avec flèche 100">
          <a:extLst>
            <a:ext uri="{FF2B5EF4-FFF2-40B4-BE49-F238E27FC236}">
              <a16:creationId xmlns="" xmlns:a16="http://schemas.microsoft.com/office/drawing/2014/main" id="{876B5938-9763-4D68-9E51-34E80093AA9E}"/>
            </a:ext>
          </a:extLst>
        </xdr:cNvPr>
        <xdr:cNvCxnSpPr/>
      </xdr:nvCxnSpPr>
      <xdr:spPr>
        <a:xfrm flipV="1">
          <a:off x="5606609" y="16692554"/>
          <a:ext cx="234586" cy="1457402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279798</xdr:colOff>
      <xdr:row>56</xdr:row>
      <xdr:rowOff>160397</xdr:rowOff>
    </xdr:from>
    <xdr:to>
      <xdr:col>7</xdr:col>
      <xdr:colOff>541734</xdr:colOff>
      <xdr:row>65</xdr:row>
      <xdr:rowOff>53239</xdr:rowOff>
    </xdr:to>
    <xdr:cxnSp macro="">
      <xdr:nvCxnSpPr>
        <xdr:cNvPr id="104" name="Connecteur droit avec flèche 103">
          <a:extLst>
            <a:ext uri="{FF2B5EF4-FFF2-40B4-BE49-F238E27FC236}">
              <a16:creationId xmlns="" xmlns:a16="http://schemas.microsoft.com/office/drawing/2014/main" id="{247AFB6E-6F0D-42FC-984B-C2D38F48881B}"/>
            </a:ext>
          </a:extLst>
        </xdr:cNvPr>
        <xdr:cNvCxnSpPr/>
      </xdr:nvCxnSpPr>
      <xdr:spPr>
        <a:xfrm flipH="1">
          <a:off x="2575324" y="11518100"/>
          <a:ext cx="2319336" cy="1521618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214313</xdr:colOff>
      <xdr:row>114</xdr:row>
      <xdr:rowOff>48471</xdr:rowOff>
    </xdr:from>
    <xdr:to>
      <xdr:col>11</xdr:col>
      <xdr:colOff>196453</xdr:colOff>
      <xdr:row>131</xdr:row>
      <xdr:rowOff>179147</xdr:rowOff>
    </xdr:to>
    <xdr:pic>
      <xdr:nvPicPr>
        <xdr:cNvPr id="108" name="Image 107">
          <a:extLst>
            <a:ext uri="{FF2B5EF4-FFF2-40B4-BE49-F238E27FC236}">
              <a16:creationId xmlns="" xmlns:a16="http://schemas.microsoft.com/office/drawing/2014/main" id="{FE11258B-BBF3-40E9-BC00-BC77ABC26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2102750"/>
          <a:ext cx="6792516" cy="3208656"/>
        </a:xfrm>
        <a:prstGeom prst="rect">
          <a:avLst/>
        </a:prstGeom>
        <a:solidFill>
          <a:srgbClr val="FFFFFF">
            <a:shade val="85000"/>
          </a:srgbClr>
        </a:solidFill>
        <a:ln w="57150" cap="sq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absolute">
    <xdr:from>
      <xdr:col>0</xdr:col>
      <xdr:colOff>101203</xdr:colOff>
      <xdr:row>105</xdr:row>
      <xdr:rowOff>102056</xdr:rowOff>
    </xdr:from>
    <xdr:to>
      <xdr:col>2</xdr:col>
      <xdr:colOff>388776</xdr:colOff>
      <xdr:row>108</xdr:row>
      <xdr:rowOff>121108</xdr:rowOff>
    </xdr:to>
    <xdr:sp macro="" textlink="">
      <xdr:nvSpPr>
        <xdr:cNvPr id="109" name="Rectangle : coins arrondis 108">
          <a:extLst>
            <a:ext uri="{FF2B5EF4-FFF2-40B4-BE49-F238E27FC236}">
              <a16:creationId xmlns="" xmlns:a16="http://schemas.microsoft.com/office/drawing/2014/main" id="{8DE18FBC-059D-43B2-9CF4-183F18D44250}"/>
            </a:ext>
          </a:extLst>
        </xdr:cNvPr>
        <xdr:cNvSpPr/>
      </xdr:nvSpPr>
      <xdr:spPr>
        <a:xfrm>
          <a:off x="101203" y="21303280"/>
          <a:ext cx="1142879" cy="582777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N° de la sauvegarde</a:t>
          </a:r>
        </a:p>
      </xdr:txBody>
    </xdr:sp>
    <xdr:clientData/>
  </xdr:twoCellAnchor>
  <xdr:twoCellAnchor editAs="absolute">
    <xdr:from>
      <xdr:col>1</xdr:col>
      <xdr:colOff>267891</xdr:colOff>
      <xdr:row>108</xdr:row>
      <xdr:rowOff>116633</xdr:rowOff>
    </xdr:from>
    <xdr:to>
      <xdr:col>2</xdr:col>
      <xdr:colOff>58316</xdr:colOff>
      <xdr:row>123</xdr:row>
      <xdr:rowOff>96102</xdr:rowOff>
    </xdr:to>
    <xdr:cxnSp macro="">
      <xdr:nvCxnSpPr>
        <xdr:cNvPr id="110" name="Connecteur droit avec flèche 109">
          <a:extLst>
            <a:ext uri="{FF2B5EF4-FFF2-40B4-BE49-F238E27FC236}">
              <a16:creationId xmlns="" xmlns:a16="http://schemas.microsoft.com/office/drawing/2014/main" id="{AF388AB3-18FC-4AB1-94B4-8705408FF3D2}"/>
            </a:ext>
          </a:extLst>
        </xdr:cNvPr>
        <xdr:cNvCxnSpPr/>
      </xdr:nvCxnSpPr>
      <xdr:spPr>
        <a:xfrm flipH="1">
          <a:off x="488197" y="21881582"/>
          <a:ext cx="425425" cy="2798091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2</xdr:col>
      <xdr:colOff>583163</xdr:colOff>
      <xdr:row>105</xdr:row>
      <xdr:rowOff>99674</xdr:rowOff>
    </xdr:from>
    <xdr:to>
      <xdr:col>5</xdr:col>
      <xdr:colOff>369337</xdr:colOff>
      <xdr:row>112</xdr:row>
      <xdr:rowOff>145517</xdr:rowOff>
    </xdr:to>
    <xdr:sp macro="" textlink="">
      <xdr:nvSpPr>
        <xdr:cNvPr id="112" name="Rectangle : coins arrondis 111">
          <a:extLst>
            <a:ext uri="{FF2B5EF4-FFF2-40B4-BE49-F238E27FC236}">
              <a16:creationId xmlns="" xmlns:a16="http://schemas.microsoft.com/office/drawing/2014/main" id="{E4F357DD-1962-4D53-BA1C-4F209BB6402F}"/>
            </a:ext>
          </a:extLst>
        </xdr:cNvPr>
        <xdr:cNvSpPr/>
      </xdr:nvSpPr>
      <xdr:spPr>
        <a:xfrm>
          <a:off x="1438469" y="21300898"/>
          <a:ext cx="1691174" cy="1361201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Date de la</a:t>
          </a:r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</a:t>
          </a:r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sauvegarde</a:t>
          </a:r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</a:t>
          </a:r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renseignée</a:t>
          </a:r>
          <a:r>
            <a:rPr lang="fr-FR" sz="10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automatiquement</a:t>
          </a:r>
          <a:endParaRPr lang="fr-FR" sz="1000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absolute">
    <xdr:from>
      <xdr:col>2</xdr:col>
      <xdr:colOff>208360</xdr:colOff>
      <xdr:row>112</xdr:row>
      <xdr:rowOff>137774</xdr:rowOff>
    </xdr:from>
    <xdr:to>
      <xdr:col>4</xdr:col>
      <xdr:colOff>583407</xdr:colOff>
      <xdr:row>123</xdr:row>
      <xdr:rowOff>119915</xdr:rowOff>
    </xdr:to>
    <xdr:cxnSp macro="">
      <xdr:nvCxnSpPr>
        <xdr:cNvPr id="113" name="Connecteur droit avec flèche 112">
          <a:extLst>
            <a:ext uri="{FF2B5EF4-FFF2-40B4-BE49-F238E27FC236}">
              <a16:creationId xmlns="" xmlns:a16="http://schemas.microsoft.com/office/drawing/2014/main" id="{3800EE33-12AF-4D4E-8AE5-688BE225E54A}"/>
            </a:ext>
          </a:extLst>
        </xdr:cNvPr>
        <xdr:cNvCxnSpPr/>
      </xdr:nvCxnSpPr>
      <xdr:spPr>
        <a:xfrm flipH="1">
          <a:off x="1132286" y="21830104"/>
          <a:ext cx="1746647" cy="1972864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566712</xdr:colOff>
      <xdr:row>105</xdr:row>
      <xdr:rowOff>103246</xdr:rowOff>
    </xdr:from>
    <xdr:to>
      <xdr:col>8</xdr:col>
      <xdr:colOff>58316</xdr:colOff>
      <xdr:row>112</xdr:row>
      <xdr:rowOff>149089</xdr:rowOff>
    </xdr:to>
    <xdr:sp macro="" textlink="">
      <xdr:nvSpPr>
        <xdr:cNvPr id="119" name="Rectangle : coins arrondis 118">
          <a:extLst>
            <a:ext uri="{FF2B5EF4-FFF2-40B4-BE49-F238E27FC236}">
              <a16:creationId xmlns="" xmlns:a16="http://schemas.microsoft.com/office/drawing/2014/main" id="{7E620497-E916-46B7-9CEB-FB0C2A95EA13}"/>
            </a:ext>
          </a:extLst>
        </xdr:cNvPr>
        <xdr:cNvSpPr/>
      </xdr:nvSpPr>
      <xdr:spPr>
        <a:xfrm>
          <a:off x="3327018" y="21304470"/>
          <a:ext cx="1396604" cy="1361201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Titre de la sauvegarde à renseigner dans la fenêtre qui s'affiche</a:t>
          </a:r>
        </a:p>
      </xdr:txBody>
    </xdr:sp>
    <xdr:clientData/>
  </xdr:twoCellAnchor>
  <xdr:twoCellAnchor editAs="absolute">
    <xdr:from>
      <xdr:col>5</xdr:col>
      <xdr:colOff>375047</xdr:colOff>
      <xdr:row>112</xdr:row>
      <xdr:rowOff>141346</xdr:rowOff>
    </xdr:from>
    <xdr:to>
      <xdr:col>7</xdr:col>
      <xdr:colOff>271447</xdr:colOff>
      <xdr:row>123</xdr:row>
      <xdr:rowOff>125868</xdr:rowOff>
    </xdr:to>
    <xdr:cxnSp macro="">
      <xdr:nvCxnSpPr>
        <xdr:cNvPr id="120" name="Connecteur droit avec flèche 119">
          <a:extLst>
            <a:ext uri="{FF2B5EF4-FFF2-40B4-BE49-F238E27FC236}">
              <a16:creationId xmlns="" xmlns:a16="http://schemas.microsoft.com/office/drawing/2014/main" id="{B89EB7C4-A9C7-499F-B8D6-F8EC910A7F88}"/>
            </a:ext>
          </a:extLst>
        </xdr:cNvPr>
        <xdr:cNvCxnSpPr/>
      </xdr:nvCxnSpPr>
      <xdr:spPr>
        <a:xfrm flipH="1">
          <a:off x="3356373" y="21833676"/>
          <a:ext cx="1268000" cy="1975245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238125</xdr:colOff>
      <xdr:row>105</xdr:row>
      <xdr:rowOff>99675</xdr:rowOff>
    </xdr:from>
    <xdr:to>
      <xdr:col>11</xdr:col>
      <xdr:colOff>225009</xdr:colOff>
      <xdr:row>108</xdr:row>
      <xdr:rowOff>118727</xdr:rowOff>
    </xdr:to>
    <xdr:sp macro="" textlink="">
      <xdr:nvSpPr>
        <xdr:cNvPr id="122" name="Rectangle : coins arrondis 121">
          <a:extLst>
            <a:ext uri="{FF2B5EF4-FFF2-40B4-BE49-F238E27FC236}">
              <a16:creationId xmlns="" xmlns:a16="http://schemas.microsoft.com/office/drawing/2014/main" id="{A1ED9AA1-B025-41CB-81AC-B9AE293F84E0}"/>
            </a:ext>
          </a:extLst>
        </xdr:cNvPr>
        <xdr:cNvSpPr/>
      </xdr:nvSpPr>
      <xdr:spPr>
        <a:xfrm>
          <a:off x="5276851" y="20525178"/>
          <a:ext cx="1758534" cy="561978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Effacer toutes les sauvegardes</a:t>
          </a:r>
        </a:p>
      </xdr:txBody>
    </xdr:sp>
    <xdr:clientData/>
  </xdr:twoCellAnchor>
  <xdr:twoCellAnchor editAs="absolute">
    <xdr:from>
      <xdr:col>8</xdr:col>
      <xdr:colOff>351234</xdr:colOff>
      <xdr:row>108</xdr:row>
      <xdr:rowOff>119391</xdr:rowOff>
    </xdr:from>
    <xdr:to>
      <xdr:col>10</xdr:col>
      <xdr:colOff>160718</xdr:colOff>
      <xdr:row>115</xdr:row>
      <xdr:rowOff>119914</xdr:rowOff>
    </xdr:to>
    <xdr:cxnSp macro="">
      <xdr:nvCxnSpPr>
        <xdr:cNvPr id="123" name="Connecteur droit avec flèche 122">
          <a:extLst>
            <a:ext uri="{FF2B5EF4-FFF2-40B4-BE49-F238E27FC236}">
              <a16:creationId xmlns="" xmlns:a16="http://schemas.microsoft.com/office/drawing/2014/main" id="{04AF0718-6051-4AFB-801D-8EC09A08153E}"/>
            </a:ext>
          </a:extLst>
        </xdr:cNvPr>
        <xdr:cNvCxnSpPr/>
      </xdr:nvCxnSpPr>
      <xdr:spPr>
        <a:xfrm flipH="1">
          <a:off x="5389960" y="21087820"/>
          <a:ext cx="1181084" cy="1267348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160734</xdr:colOff>
      <xdr:row>134</xdr:row>
      <xdr:rowOff>68793</xdr:rowOff>
    </xdr:from>
    <xdr:to>
      <xdr:col>8</xdr:col>
      <xdr:colOff>275034</xdr:colOff>
      <xdr:row>137</xdr:row>
      <xdr:rowOff>87412</xdr:rowOff>
    </xdr:to>
    <xdr:sp macro="" textlink="">
      <xdr:nvSpPr>
        <xdr:cNvPr id="125" name="Rectangle : coins arrondis 124">
          <a:extLst>
            <a:ext uri="{FF2B5EF4-FFF2-40B4-BE49-F238E27FC236}">
              <a16:creationId xmlns="" xmlns:a16="http://schemas.microsoft.com/office/drawing/2014/main" id="{D7076320-4CF4-44A8-A72F-4CCBEBEED060}"/>
            </a:ext>
          </a:extLst>
        </xdr:cNvPr>
        <xdr:cNvSpPr/>
      </xdr:nvSpPr>
      <xdr:spPr>
        <a:xfrm>
          <a:off x="3827860" y="25742572"/>
          <a:ext cx="1485900" cy="561543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Consulter la sauvegarde</a:t>
          </a:r>
        </a:p>
      </xdr:txBody>
    </xdr:sp>
    <xdr:clientData/>
  </xdr:twoCellAnchor>
  <xdr:twoCellAnchor editAs="absolute">
    <xdr:from>
      <xdr:col>8</xdr:col>
      <xdr:colOff>1948</xdr:colOff>
      <xdr:row>131</xdr:row>
      <xdr:rowOff>78243</xdr:rowOff>
    </xdr:from>
    <xdr:to>
      <xdr:col>8</xdr:col>
      <xdr:colOff>392906</xdr:colOff>
      <xdr:row>134</xdr:row>
      <xdr:rowOff>64033</xdr:rowOff>
    </xdr:to>
    <xdr:cxnSp macro="">
      <xdr:nvCxnSpPr>
        <xdr:cNvPr id="126" name="Connecteur droit avec flèche 125">
          <a:extLst>
            <a:ext uri="{FF2B5EF4-FFF2-40B4-BE49-F238E27FC236}">
              <a16:creationId xmlns="" xmlns:a16="http://schemas.microsoft.com/office/drawing/2014/main" id="{F24EF56F-34A5-402E-8884-0410A5F649D7}"/>
            </a:ext>
          </a:extLst>
        </xdr:cNvPr>
        <xdr:cNvCxnSpPr/>
      </xdr:nvCxnSpPr>
      <xdr:spPr>
        <a:xfrm flipV="1">
          <a:off x="5008924" y="25209096"/>
          <a:ext cx="422708" cy="528716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8</xdr:col>
      <xdr:colOff>420289</xdr:colOff>
      <xdr:row>134</xdr:row>
      <xdr:rowOff>72365</xdr:rowOff>
    </xdr:from>
    <xdr:to>
      <xdr:col>11</xdr:col>
      <xdr:colOff>141683</xdr:colOff>
      <xdr:row>137</xdr:row>
      <xdr:rowOff>90984</xdr:rowOff>
    </xdr:to>
    <xdr:sp macro="" textlink="">
      <xdr:nvSpPr>
        <xdr:cNvPr id="129" name="Rectangle : coins arrondis 128">
          <a:extLst>
            <a:ext uri="{FF2B5EF4-FFF2-40B4-BE49-F238E27FC236}">
              <a16:creationId xmlns="" xmlns:a16="http://schemas.microsoft.com/office/drawing/2014/main" id="{DD1BE6B9-8C21-4EDF-AA59-6DC9EEF08C56}"/>
            </a:ext>
          </a:extLst>
        </xdr:cNvPr>
        <xdr:cNvSpPr/>
      </xdr:nvSpPr>
      <xdr:spPr>
        <a:xfrm>
          <a:off x="5459015" y="25746144"/>
          <a:ext cx="1493044" cy="561543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>
              <a:solidFill>
                <a:sysClr val="windowText" lastClr="000000"/>
              </a:solidFill>
              <a:latin typeface="Arial Black" panose="020B0A04020102020204" pitchFamily="34" charset="0"/>
            </a:rPr>
            <a:t>Effacer la sauvegarde</a:t>
          </a:r>
        </a:p>
      </xdr:txBody>
    </xdr:sp>
    <xdr:clientData/>
  </xdr:twoCellAnchor>
  <xdr:twoCellAnchor editAs="absolute">
    <xdr:from>
      <xdr:col>10</xdr:col>
      <xdr:colOff>17860</xdr:colOff>
      <xdr:row>130</xdr:row>
      <xdr:rowOff>178041</xdr:rowOff>
    </xdr:from>
    <xdr:to>
      <xdr:col>10</xdr:col>
      <xdr:colOff>236898</xdr:colOff>
      <xdr:row>134</xdr:row>
      <xdr:rowOff>67606</xdr:rowOff>
    </xdr:to>
    <xdr:cxnSp macro="">
      <xdr:nvCxnSpPr>
        <xdr:cNvPr id="130" name="Connecteur droit avec flèche 129">
          <a:extLst>
            <a:ext uri="{FF2B5EF4-FFF2-40B4-BE49-F238E27FC236}">
              <a16:creationId xmlns="" xmlns:a16="http://schemas.microsoft.com/office/drawing/2014/main" id="{A6AD5B12-A655-4827-AF6D-47B9D455EACA}"/>
            </a:ext>
          </a:extLst>
        </xdr:cNvPr>
        <xdr:cNvCxnSpPr/>
      </xdr:nvCxnSpPr>
      <xdr:spPr>
        <a:xfrm flipH="1" flipV="1">
          <a:off x="6428186" y="25129325"/>
          <a:ext cx="219038" cy="612060"/>
        </a:xfrm>
        <a:prstGeom prst="straightConnector1">
          <a:avLst/>
        </a:prstGeom>
        <a:ln w="12700">
          <a:solidFill>
            <a:sysClr val="windowText" lastClr="000000"/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9</xdr:col>
      <xdr:colOff>242254</xdr:colOff>
      <xdr:row>0</xdr:row>
      <xdr:rowOff>33341</xdr:rowOff>
    </xdr:from>
    <xdr:to>
      <xdr:col>10</xdr:col>
      <xdr:colOff>319873</xdr:colOff>
      <xdr:row>0</xdr:row>
      <xdr:rowOff>747905</xdr:rowOff>
    </xdr:to>
    <xdr:pic>
      <xdr:nvPicPr>
        <xdr:cNvPr id="75" name="Image 74">
          <a:hlinkClick xmlns:r="http://schemas.openxmlformats.org/officeDocument/2006/relationships" r:id="rId11" tooltip=" "/>
          <a:extLst>
            <a:ext uri="{FF2B5EF4-FFF2-40B4-BE49-F238E27FC236}">
              <a16:creationId xmlns="" xmlns:a16="http://schemas.microsoft.com/office/drawing/2014/main" id="{85DB0DF2-4CAB-4C55-9641-556D59B4B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928679" y="33341"/>
          <a:ext cx="758657" cy="71456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1897520</xdr:colOff>
      <xdr:row>0</xdr:row>
      <xdr:rowOff>238540</xdr:rowOff>
    </xdr:from>
    <xdr:to>
      <xdr:col>3</xdr:col>
      <xdr:colOff>2646460</xdr:colOff>
      <xdr:row>1</xdr:row>
      <xdr:rowOff>339415</xdr:rowOff>
    </xdr:to>
    <xdr:pic>
      <xdr:nvPicPr>
        <xdr:cNvPr id="112" name="Image 111">
          <a:hlinkClick xmlns:r="http://schemas.openxmlformats.org/officeDocument/2006/relationships" r:id="rId1" tooltip="Retourner à l'accueil"/>
          <a:extLst>
            <a:ext uri="{FF2B5EF4-FFF2-40B4-BE49-F238E27FC236}">
              <a16:creationId xmlns="" xmlns:a16="http://schemas.microsoft.com/office/drawing/2014/main" id="{426439DD-44AC-4A0E-9464-B1520100E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73908" y="238540"/>
          <a:ext cx="748940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3</xdr:col>
      <xdr:colOff>2748954</xdr:colOff>
      <xdr:row>0</xdr:row>
      <xdr:rowOff>246080</xdr:rowOff>
    </xdr:from>
    <xdr:to>
      <xdr:col>4</xdr:col>
      <xdr:colOff>439252</xdr:colOff>
      <xdr:row>1</xdr:row>
      <xdr:rowOff>346955</xdr:rowOff>
    </xdr:to>
    <xdr:pic macro="[0]!BoxConfirmationEffacerSauvegardes">
      <xdr:nvPicPr>
        <xdr:cNvPr id="113" name="Image 112">
          <a:extLst>
            <a:ext uri="{FF2B5EF4-FFF2-40B4-BE49-F238E27FC236}">
              <a16:creationId xmlns="" xmlns:a16="http://schemas.microsoft.com/office/drawing/2014/main" id="{BAA510D3-394A-4209-BE87-975EE68A5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342" y="246080"/>
          <a:ext cx="1109772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3</xdr:row>
      <xdr:rowOff>30310</xdr:rowOff>
    </xdr:from>
    <xdr:to>
      <xdr:col>5</xdr:col>
      <xdr:colOff>968</xdr:colOff>
      <xdr:row>3</xdr:row>
      <xdr:rowOff>518765</xdr:rowOff>
    </xdr:to>
    <xdr:pic macro="[0]!ConsulterS01">
      <xdr:nvPicPr>
        <xdr:cNvPr id="47" name="Image 46">
          <a:extLst>
            <a:ext uri="{FF2B5EF4-FFF2-40B4-BE49-F238E27FC236}">
              <a16:creationId xmlns="" xmlns:a16="http://schemas.microsoft.com/office/drawing/2014/main" id="{1C53F860-66C4-4BE5-90C2-2DEC28B64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623102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4</xdr:row>
      <xdr:rowOff>30310</xdr:rowOff>
    </xdr:from>
    <xdr:to>
      <xdr:col>5</xdr:col>
      <xdr:colOff>968</xdr:colOff>
      <xdr:row>4</xdr:row>
      <xdr:rowOff>518765</xdr:rowOff>
    </xdr:to>
    <xdr:pic macro="[0]!ConsulterS02">
      <xdr:nvPicPr>
        <xdr:cNvPr id="48" name="Image 47">
          <a:extLst>
            <a:ext uri="{FF2B5EF4-FFF2-40B4-BE49-F238E27FC236}">
              <a16:creationId xmlns="" xmlns:a16="http://schemas.microsoft.com/office/drawing/2014/main" id="{A952BC19-42D2-40F5-9337-10E0C829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2168143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5</xdr:row>
      <xdr:rowOff>30310</xdr:rowOff>
    </xdr:from>
    <xdr:to>
      <xdr:col>5</xdr:col>
      <xdr:colOff>968</xdr:colOff>
      <xdr:row>5</xdr:row>
      <xdr:rowOff>518765</xdr:rowOff>
    </xdr:to>
    <xdr:pic macro="[0]!ConsulterS03">
      <xdr:nvPicPr>
        <xdr:cNvPr id="49" name="Image 48">
          <a:extLst>
            <a:ext uri="{FF2B5EF4-FFF2-40B4-BE49-F238E27FC236}">
              <a16:creationId xmlns="" xmlns:a16="http://schemas.microsoft.com/office/drawing/2014/main" id="{CE774B0D-ED26-42F2-9D48-9C65B43A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2713186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6</xdr:row>
      <xdr:rowOff>30310</xdr:rowOff>
    </xdr:from>
    <xdr:to>
      <xdr:col>5</xdr:col>
      <xdr:colOff>968</xdr:colOff>
      <xdr:row>6</xdr:row>
      <xdr:rowOff>518765</xdr:rowOff>
    </xdr:to>
    <xdr:pic macro="[0]!ConsulterS04">
      <xdr:nvPicPr>
        <xdr:cNvPr id="50" name="Image 49">
          <a:extLst>
            <a:ext uri="{FF2B5EF4-FFF2-40B4-BE49-F238E27FC236}">
              <a16:creationId xmlns="" xmlns:a16="http://schemas.microsoft.com/office/drawing/2014/main" id="{59CB360D-9858-42A5-9122-511CB06E6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3258227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7</xdr:row>
      <xdr:rowOff>30310</xdr:rowOff>
    </xdr:from>
    <xdr:to>
      <xdr:col>5</xdr:col>
      <xdr:colOff>968</xdr:colOff>
      <xdr:row>7</xdr:row>
      <xdr:rowOff>518765</xdr:rowOff>
    </xdr:to>
    <xdr:pic macro="[0]!ConsulterS05">
      <xdr:nvPicPr>
        <xdr:cNvPr id="51" name="Image 50">
          <a:extLst>
            <a:ext uri="{FF2B5EF4-FFF2-40B4-BE49-F238E27FC236}">
              <a16:creationId xmlns="" xmlns:a16="http://schemas.microsoft.com/office/drawing/2014/main" id="{8A467E88-3C7C-46C7-9535-A482BC1C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3803269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8</xdr:row>
      <xdr:rowOff>30310</xdr:rowOff>
    </xdr:from>
    <xdr:to>
      <xdr:col>5</xdr:col>
      <xdr:colOff>968</xdr:colOff>
      <xdr:row>8</xdr:row>
      <xdr:rowOff>518765</xdr:rowOff>
    </xdr:to>
    <xdr:pic macro="[0]!ConsulterS06">
      <xdr:nvPicPr>
        <xdr:cNvPr id="52" name="Image 51">
          <a:extLst>
            <a:ext uri="{FF2B5EF4-FFF2-40B4-BE49-F238E27FC236}">
              <a16:creationId xmlns="" xmlns:a16="http://schemas.microsoft.com/office/drawing/2014/main" id="{9F2C50CE-7182-4B18-AA71-896C6444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4348310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9</xdr:row>
      <xdr:rowOff>30310</xdr:rowOff>
    </xdr:from>
    <xdr:to>
      <xdr:col>5</xdr:col>
      <xdr:colOff>968</xdr:colOff>
      <xdr:row>9</xdr:row>
      <xdr:rowOff>518765</xdr:rowOff>
    </xdr:to>
    <xdr:pic macro="[0]!ConsulterS07">
      <xdr:nvPicPr>
        <xdr:cNvPr id="53" name="Image 52">
          <a:extLst>
            <a:ext uri="{FF2B5EF4-FFF2-40B4-BE49-F238E27FC236}">
              <a16:creationId xmlns="" xmlns:a16="http://schemas.microsoft.com/office/drawing/2014/main" id="{518C3308-F015-4099-9669-81CECF85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4893352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10</xdr:row>
      <xdr:rowOff>30310</xdr:rowOff>
    </xdr:from>
    <xdr:to>
      <xdr:col>5</xdr:col>
      <xdr:colOff>968</xdr:colOff>
      <xdr:row>10</xdr:row>
      <xdr:rowOff>518765</xdr:rowOff>
    </xdr:to>
    <xdr:pic macro="[0]!ConsulterS08">
      <xdr:nvPicPr>
        <xdr:cNvPr id="54" name="Image 53">
          <a:extLst>
            <a:ext uri="{FF2B5EF4-FFF2-40B4-BE49-F238E27FC236}">
              <a16:creationId xmlns="" xmlns:a16="http://schemas.microsoft.com/office/drawing/2014/main" id="{5C9D2273-5D66-4689-BAAB-66A5E82E9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5438393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11</xdr:row>
      <xdr:rowOff>30310</xdr:rowOff>
    </xdr:from>
    <xdr:to>
      <xdr:col>5</xdr:col>
      <xdr:colOff>968</xdr:colOff>
      <xdr:row>11</xdr:row>
      <xdr:rowOff>518765</xdr:rowOff>
    </xdr:to>
    <xdr:pic macro="[0]!ConsulterS09">
      <xdr:nvPicPr>
        <xdr:cNvPr id="55" name="Image 54">
          <a:extLst>
            <a:ext uri="{FF2B5EF4-FFF2-40B4-BE49-F238E27FC236}">
              <a16:creationId xmlns="" xmlns:a16="http://schemas.microsoft.com/office/drawing/2014/main" id="{B36D6D6C-0619-4C41-A85D-059AF1E6E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5983436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12</xdr:row>
      <xdr:rowOff>30310</xdr:rowOff>
    </xdr:from>
    <xdr:to>
      <xdr:col>5</xdr:col>
      <xdr:colOff>968</xdr:colOff>
      <xdr:row>12</xdr:row>
      <xdr:rowOff>518765</xdr:rowOff>
    </xdr:to>
    <xdr:pic macro="[0]!ConsulterS10">
      <xdr:nvPicPr>
        <xdr:cNvPr id="56" name="Image 55">
          <a:extLst>
            <a:ext uri="{FF2B5EF4-FFF2-40B4-BE49-F238E27FC236}">
              <a16:creationId xmlns="" xmlns:a16="http://schemas.microsoft.com/office/drawing/2014/main" id="{E7BE0C44-7FAF-47F0-B376-361577F8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6528477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13</xdr:row>
      <xdr:rowOff>30310</xdr:rowOff>
    </xdr:from>
    <xdr:to>
      <xdr:col>5</xdr:col>
      <xdr:colOff>968</xdr:colOff>
      <xdr:row>13</xdr:row>
      <xdr:rowOff>518765</xdr:rowOff>
    </xdr:to>
    <xdr:pic macro="[0]!ConsulterS11">
      <xdr:nvPicPr>
        <xdr:cNvPr id="57" name="Image 56">
          <a:extLst>
            <a:ext uri="{FF2B5EF4-FFF2-40B4-BE49-F238E27FC236}">
              <a16:creationId xmlns="" xmlns:a16="http://schemas.microsoft.com/office/drawing/2014/main" id="{1E00A738-0CC2-47AC-8F36-3FB2E942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7073519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14</xdr:row>
      <xdr:rowOff>30310</xdr:rowOff>
    </xdr:from>
    <xdr:to>
      <xdr:col>5</xdr:col>
      <xdr:colOff>968</xdr:colOff>
      <xdr:row>14</xdr:row>
      <xdr:rowOff>518765</xdr:rowOff>
    </xdr:to>
    <xdr:pic macro="[0]!ConsulterS12">
      <xdr:nvPicPr>
        <xdr:cNvPr id="58" name="Image 57">
          <a:extLst>
            <a:ext uri="{FF2B5EF4-FFF2-40B4-BE49-F238E27FC236}">
              <a16:creationId xmlns="" xmlns:a16="http://schemas.microsoft.com/office/drawing/2014/main" id="{8F08C1EA-FC2F-4EEC-8B2F-F351C41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7618560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15</xdr:row>
      <xdr:rowOff>30310</xdr:rowOff>
    </xdr:from>
    <xdr:to>
      <xdr:col>5</xdr:col>
      <xdr:colOff>968</xdr:colOff>
      <xdr:row>15</xdr:row>
      <xdr:rowOff>518765</xdr:rowOff>
    </xdr:to>
    <xdr:pic macro="[0]!ConsulterS13">
      <xdr:nvPicPr>
        <xdr:cNvPr id="59" name="Image 58">
          <a:extLst>
            <a:ext uri="{FF2B5EF4-FFF2-40B4-BE49-F238E27FC236}">
              <a16:creationId xmlns="" xmlns:a16="http://schemas.microsoft.com/office/drawing/2014/main" id="{51839095-FED4-4428-A845-C22B8DC40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8163602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16</xdr:row>
      <xdr:rowOff>30310</xdr:rowOff>
    </xdr:from>
    <xdr:to>
      <xdr:col>5</xdr:col>
      <xdr:colOff>968</xdr:colOff>
      <xdr:row>16</xdr:row>
      <xdr:rowOff>518765</xdr:rowOff>
    </xdr:to>
    <xdr:pic macro="[0]!ConsulterS14">
      <xdr:nvPicPr>
        <xdr:cNvPr id="60" name="Image 59">
          <a:extLst>
            <a:ext uri="{FF2B5EF4-FFF2-40B4-BE49-F238E27FC236}">
              <a16:creationId xmlns="" xmlns:a16="http://schemas.microsoft.com/office/drawing/2014/main" id="{659CFCE6-91D5-4AF9-9359-B2B2E0E5F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8708643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17</xdr:row>
      <xdr:rowOff>30310</xdr:rowOff>
    </xdr:from>
    <xdr:to>
      <xdr:col>5</xdr:col>
      <xdr:colOff>968</xdr:colOff>
      <xdr:row>17</xdr:row>
      <xdr:rowOff>518765</xdr:rowOff>
    </xdr:to>
    <xdr:pic macro="[0]!ConsulterS15">
      <xdr:nvPicPr>
        <xdr:cNvPr id="61" name="Image 60">
          <a:extLst>
            <a:ext uri="{FF2B5EF4-FFF2-40B4-BE49-F238E27FC236}">
              <a16:creationId xmlns="" xmlns:a16="http://schemas.microsoft.com/office/drawing/2014/main" id="{404D8F71-D560-4CBF-84EB-E343C063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9253686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18</xdr:row>
      <xdr:rowOff>30310</xdr:rowOff>
    </xdr:from>
    <xdr:to>
      <xdr:col>5</xdr:col>
      <xdr:colOff>968</xdr:colOff>
      <xdr:row>18</xdr:row>
      <xdr:rowOff>518765</xdr:rowOff>
    </xdr:to>
    <xdr:pic macro="[0]!ConsulterS16">
      <xdr:nvPicPr>
        <xdr:cNvPr id="62" name="Image 61">
          <a:extLst>
            <a:ext uri="{FF2B5EF4-FFF2-40B4-BE49-F238E27FC236}">
              <a16:creationId xmlns="" xmlns:a16="http://schemas.microsoft.com/office/drawing/2014/main" id="{823A60FF-3D82-4F7D-A365-95B5DD392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9798727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19</xdr:row>
      <xdr:rowOff>30310</xdr:rowOff>
    </xdr:from>
    <xdr:to>
      <xdr:col>5</xdr:col>
      <xdr:colOff>968</xdr:colOff>
      <xdr:row>19</xdr:row>
      <xdr:rowOff>518765</xdr:rowOff>
    </xdr:to>
    <xdr:pic macro="[0]!ConsulterS17">
      <xdr:nvPicPr>
        <xdr:cNvPr id="63" name="Image 62">
          <a:extLst>
            <a:ext uri="{FF2B5EF4-FFF2-40B4-BE49-F238E27FC236}">
              <a16:creationId xmlns="" xmlns:a16="http://schemas.microsoft.com/office/drawing/2014/main" id="{13F20416-D962-4706-8538-7FE1AE1B2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0343769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20</xdr:row>
      <xdr:rowOff>30310</xdr:rowOff>
    </xdr:from>
    <xdr:to>
      <xdr:col>5</xdr:col>
      <xdr:colOff>968</xdr:colOff>
      <xdr:row>20</xdr:row>
      <xdr:rowOff>518765</xdr:rowOff>
    </xdr:to>
    <xdr:pic macro="[0]!ConsulterS18">
      <xdr:nvPicPr>
        <xdr:cNvPr id="64" name="Image 63">
          <a:extLst>
            <a:ext uri="{FF2B5EF4-FFF2-40B4-BE49-F238E27FC236}">
              <a16:creationId xmlns="" xmlns:a16="http://schemas.microsoft.com/office/drawing/2014/main" id="{9A5890E3-AB3C-406B-B777-E193A32A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0888810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21</xdr:row>
      <xdr:rowOff>30310</xdr:rowOff>
    </xdr:from>
    <xdr:to>
      <xdr:col>5</xdr:col>
      <xdr:colOff>968</xdr:colOff>
      <xdr:row>21</xdr:row>
      <xdr:rowOff>518765</xdr:rowOff>
    </xdr:to>
    <xdr:pic macro="[0]!ConsulterS19">
      <xdr:nvPicPr>
        <xdr:cNvPr id="65" name="Image 64">
          <a:extLst>
            <a:ext uri="{FF2B5EF4-FFF2-40B4-BE49-F238E27FC236}">
              <a16:creationId xmlns="" xmlns:a16="http://schemas.microsoft.com/office/drawing/2014/main" id="{9C86CAD9-C911-4276-90E9-2BBBECFA3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1433852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22</xdr:row>
      <xdr:rowOff>30310</xdr:rowOff>
    </xdr:from>
    <xdr:to>
      <xdr:col>5</xdr:col>
      <xdr:colOff>968</xdr:colOff>
      <xdr:row>22</xdr:row>
      <xdr:rowOff>518765</xdr:rowOff>
    </xdr:to>
    <xdr:pic macro="[0]!ConsulterS20">
      <xdr:nvPicPr>
        <xdr:cNvPr id="66" name="Image 65">
          <a:extLst>
            <a:ext uri="{FF2B5EF4-FFF2-40B4-BE49-F238E27FC236}">
              <a16:creationId xmlns="" xmlns:a16="http://schemas.microsoft.com/office/drawing/2014/main" id="{E12330B3-7E02-45DA-B55D-EBDEFB70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1978893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23</xdr:row>
      <xdr:rowOff>30310</xdr:rowOff>
    </xdr:from>
    <xdr:to>
      <xdr:col>5</xdr:col>
      <xdr:colOff>968</xdr:colOff>
      <xdr:row>23</xdr:row>
      <xdr:rowOff>518765</xdr:rowOff>
    </xdr:to>
    <xdr:pic macro="[0]!ConsulterS21">
      <xdr:nvPicPr>
        <xdr:cNvPr id="67" name="Image 66">
          <a:extLst>
            <a:ext uri="{FF2B5EF4-FFF2-40B4-BE49-F238E27FC236}">
              <a16:creationId xmlns="" xmlns:a16="http://schemas.microsoft.com/office/drawing/2014/main" id="{8E471B97-E037-458C-9378-3A33E7DA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2523936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24</xdr:row>
      <xdr:rowOff>30310</xdr:rowOff>
    </xdr:from>
    <xdr:to>
      <xdr:col>5</xdr:col>
      <xdr:colOff>968</xdr:colOff>
      <xdr:row>24</xdr:row>
      <xdr:rowOff>518765</xdr:rowOff>
    </xdr:to>
    <xdr:pic macro="[0]!ConsulterS22">
      <xdr:nvPicPr>
        <xdr:cNvPr id="68" name="Image 67">
          <a:extLst>
            <a:ext uri="{FF2B5EF4-FFF2-40B4-BE49-F238E27FC236}">
              <a16:creationId xmlns="" xmlns:a16="http://schemas.microsoft.com/office/drawing/2014/main" id="{AC16399D-2915-4219-86C6-785C83406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3068977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25</xdr:row>
      <xdr:rowOff>30310</xdr:rowOff>
    </xdr:from>
    <xdr:to>
      <xdr:col>5</xdr:col>
      <xdr:colOff>968</xdr:colOff>
      <xdr:row>25</xdr:row>
      <xdr:rowOff>518765</xdr:rowOff>
    </xdr:to>
    <xdr:pic macro="[0]!ConsulterS23">
      <xdr:nvPicPr>
        <xdr:cNvPr id="69" name="Image 68">
          <a:extLst>
            <a:ext uri="{FF2B5EF4-FFF2-40B4-BE49-F238E27FC236}">
              <a16:creationId xmlns="" xmlns:a16="http://schemas.microsoft.com/office/drawing/2014/main" id="{0691A836-B7F2-4342-8035-AB5E9BBF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3614019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26</xdr:row>
      <xdr:rowOff>30310</xdr:rowOff>
    </xdr:from>
    <xdr:to>
      <xdr:col>5</xdr:col>
      <xdr:colOff>968</xdr:colOff>
      <xdr:row>26</xdr:row>
      <xdr:rowOff>518765</xdr:rowOff>
    </xdr:to>
    <xdr:pic macro="[0]!ConsulterS24">
      <xdr:nvPicPr>
        <xdr:cNvPr id="70" name="Image 69">
          <a:extLst>
            <a:ext uri="{FF2B5EF4-FFF2-40B4-BE49-F238E27FC236}">
              <a16:creationId xmlns="" xmlns:a16="http://schemas.microsoft.com/office/drawing/2014/main" id="{06222013-30D3-459B-873D-01757D27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4159060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27</xdr:row>
      <xdr:rowOff>30310</xdr:rowOff>
    </xdr:from>
    <xdr:to>
      <xdr:col>5</xdr:col>
      <xdr:colOff>968</xdr:colOff>
      <xdr:row>27</xdr:row>
      <xdr:rowOff>518765</xdr:rowOff>
    </xdr:to>
    <xdr:pic macro="[0]!ConsulterS25">
      <xdr:nvPicPr>
        <xdr:cNvPr id="71" name="Image 70">
          <a:extLst>
            <a:ext uri="{FF2B5EF4-FFF2-40B4-BE49-F238E27FC236}">
              <a16:creationId xmlns="" xmlns:a16="http://schemas.microsoft.com/office/drawing/2014/main" id="{33C0C524-84A3-4B49-999A-D2B71A73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4704102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28</xdr:row>
      <xdr:rowOff>30310</xdr:rowOff>
    </xdr:from>
    <xdr:to>
      <xdr:col>5</xdr:col>
      <xdr:colOff>968</xdr:colOff>
      <xdr:row>28</xdr:row>
      <xdr:rowOff>518765</xdr:rowOff>
    </xdr:to>
    <xdr:pic macro="[0]!ConsulterS26">
      <xdr:nvPicPr>
        <xdr:cNvPr id="102" name="Image 101">
          <a:extLst>
            <a:ext uri="{FF2B5EF4-FFF2-40B4-BE49-F238E27FC236}">
              <a16:creationId xmlns="" xmlns:a16="http://schemas.microsoft.com/office/drawing/2014/main" id="{792D6E3E-BB2C-4C4A-BB91-FAF492349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5249143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29</xdr:row>
      <xdr:rowOff>30310</xdr:rowOff>
    </xdr:from>
    <xdr:to>
      <xdr:col>5</xdr:col>
      <xdr:colOff>968</xdr:colOff>
      <xdr:row>29</xdr:row>
      <xdr:rowOff>518765</xdr:rowOff>
    </xdr:to>
    <xdr:pic macro="[0]!ConsulterS27">
      <xdr:nvPicPr>
        <xdr:cNvPr id="103" name="Image 102">
          <a:extLst>
            <a:ext uri="{FF2B5EF4-FFF2-40B4-BE49-F238E27FC236}">
              <a16:creationId xmlns="" xmlns:a16="http://schemas.microsoft.com/office/drawing/2014/main" id="{CD42606B-EA36-4DC8-9325-A90E1CBB9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5794186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30</xdr:row>
      <xdr:rowOff>30310</xdr:rowOff>
    </xdr:from>
    <xdr:to>
      <xdr:col>5</xdr:col>
      <xdr:colOff>968</xdr:colOff>
      <xdr:row>30</xdr:row>
      <xdr:rowOff>518765</xdr:rowOff>
    </xdr:to>
    <xdr:pic macro="[0]!ConsulterS28">
      <xdr:nvPicPr>
        <xdr:cNvPr id="104" name="Image 103">
          <a:extLst>
            <a:ext uri="{FF2B5EF4-FFF2-40B4-BE49-F238E27FC236}">
              <a16:creationId xmlns="" xmlns:a16="http://schemas.microsoft.com/office/drawing/2014/main" id="{E31B5599-77C2-4AF3-A946-06079440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6339227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31</xdr:row>
      <xdr:rowOff>30310</xdr:rowOff>
    </xdr:from>
    <xdr:to>
      <xdr:col>5</xdr:col>
      <xdr:colOff>968</xdr:colOff>
      <xdr:row>31</xdr:row>
      <xdr:rowOff>518765</xdr:rowOff>
    </xdr:to>
    <xdr:pic macro="[0]!ConsulterS29">
      <xdr:nvPicPr>
        <xdr:cNvPr id="105" name="Image 104">
          <a:extLst>
            <a:ext uri="{FF2B5EF4-FFF2-40B4-BE49-F238E27FC236}">
              <a16:creationId xmlns="" xmlns:a16="http://schemas.microsoft.com/office/drawing/2014/main" id="{20E50F4C-9F34-4FA7-B2BF-E39752C6F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6884269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</xdr:col>
      <xdr:colOff>16360</xdr:colOff>
      <xdr:row>32</xdr:row>
      <xdr:rowOff>30310</xdr:rowOff>
    </xdr:from>
    <xdr:to>
      <xdr:col>5</xdr:col>
      <xdr:colOff>968</xdr:colOff>
      <xdr:row>32</xdr:row>
      <xdr:rowOff>518765</xdr:rowOff>
    </xdr:to>
    <xdr:pic macro="[0]!ConsulterS30">
      <xdr:nvPicPr>
        <xdr:cNvPr id="106" name="Image 105">
          <a:extLst>
            <a:ext uri="{FF2B5EF4-FFF2-40B4-BE49-F238E27FC236}">
              <a16:creationId xmlns="" xmlns:a16="http://schemas.microsoft.com/office/drawing/2014/main" id="{C3709798-EC8A-44DD-8926-C889D0BF6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693" y="17429310"/>
          <a:ext cx="868364" cy="48845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3</xdr:row>
      <xdr:rowOff>21978</xdr:rowOff>
    </xdr:from>
    <xdr:to>
      <xdr:col>5</xdr:col>
      <xdr:colOff>969382</xdr:colOff>
      <xdr:row>3</xdr:row>
      <xdr:rowOff>525978</xdr:rowOff>
    </xdr:to>
    <xdr:pic macro="[0]!BoxConfirmationEffacerSauvegarde1">
      <xdr:nvPicPr>
        <xdr:cNvPr id="131" name="Image 130">
          <a:extLst>
            <a:ext uri="{FF2B5EF4-FFF2-40B4-BE49-F238E27FC236}">
              <a16:creationId xmlns="" xmlns:a16="http://schemas.microsoft.com/office/drawing/2014/main" id="{8A7698B4-001E-4367-BAC0-3FB1F888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614770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4</xdr:row>
      <xdr:rowOff>21978</xdr:rowOff>
    </xdr:from>
    <xdr:to>
      <xdr:col>5</xdr:col>
      <xdr:colOff>969382</xdr:colOff>
      <xdr:row>4</xdr:row>
      <xdr:rowOff>525978</xdr:rowOff>
    </xdr:to>
    <xdr:pic macro="[0]!BoxConfirmationEffacerSauvegarde2">
      <xdr:nvPicPr>
        <xdr:cNvPr id="132" name="Image 131">
          <a:extLst>
            <a:ext uri="{FF2B5EF4-FFF2-40B4-BE49-F238E27FC236}">
              <a16:creationId xmlns="" xmlns:a16="http://schemas.microsoft.com/office/drawing/2014/main" id="{ADD4133C-7624-44F6-A629-37114015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2159811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5</xdr:row>
      <xdr:rowOff>21978</xdr:rowOff>
    </xdr:from>
    <xdr:to>
      <xdr:col>5</xdr:col>
      <xdr:colOff>969382</xdr:colOff>
      <xdr:row>5</xdr:row>
      <xdr:rowOff>525978</xdr:rowOff>
    </xdr:to>
    <xdr:pic macro="[0]!BoxConfirmationEffacerSauvegarde3">
      <xdr:nvPicPr>
        <xdr:cNvPr id="133" name="Image 132">
          <a:extLst>
            <a:ext uri="{FF2B5EF4-FFF2-40B4-BE49-F238E27FC236}">
              <a16:creationId xmlns="" xmlns:a16="http://schemas.microsoft.com/office/drawing/2014/main" id="{D23663B9-1658-4287-AB18-7713C6CF3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2704854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6</xdr:row>
      <xdr:rowOff>21978</xdr:rowOff>
    </xdr:from>
    <xdr:to>
      <xdr:col>5</xdr:col>
      <xdr:colOff>969382</xdr:colOff>
      <xdr:row>6</xdr:row>
      <xdr:rowOff>525978</xdr:rowOff>
    </xdr:to>
    <xdr:pic macro="[0]!BoxConfirmationEffacerSauvegarde4">
      <xdr:nvPicPr>
        <xdr:cNvPr id="134" name="Image 133">
          <a:extLst>
            <a:ext uri="{FF2B5EF4-FFF2-40B4-BE49-F238E27FC236}">
              <a16:creationId xmlns="" xmlns:a16="http://schemas.microsoft.com/office/drawing/2014/main" id="{770328FA-15F4-4F3A-8321-79BF98D99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3249895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7</xdr:row>
      <xdr:rowOff>21978</xdr:rowOff>
    </xdr:from>
    <xdr:to>
      <xdr:col>5</xdr:col>
      <xdr:colOff>969382</xdr:colOff>
      <xdr:row>7</xdr:row>
      <xdr:rowOff>525978</xdr:rowOff>
    </xdr:to>
    <xdr:pic macro="[0]!BoxConfirmationEffacerSauvegarde5">
      <xdr:nvPicPr>
        <xdr:cNvPr id="135" name="Image 134">
          <a:extLst>
            <a:ext uri="{FF2B5EF4-FFF2-40B4-BE49-F238E27FC236}">
              <a16:creationId xmlns="" xmlns:a16="http://schemas.microsoft.com/office/drawing/2014/main" id="{BB233052-5BDC-4117-8874-E01E14C8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3794937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8</xdr:row>
      <xdr:rowOff>21978</xdr:rowOff>
    </xdr:from>
    <xdr:to>
      <xdr:col>5</xdr:col>
      <xdr:colOff>969382</xdr:colOff>
      <xdr:row>8</xdr:row>
      <xdr:rowOff>525978</xdr:rowOff>
    </xdr:to>
    <xdr:pic macro="[0]!BoxConfirmationEffacerSauvegarde6">
      <xdr:nvPicPr>
        <xdr:cNvPr id="136" name="Image 135">
          <a:extLst>
            <a:ext uri="{FF2B5EF4-FFF2-40B4-BE49-F238E27FC236}">
              <a16:creationId xmlns="" xmlns:a16="http://schemas.microsoft.com/office/drawing/2014/main" id="{2B966871-152F-440C-807E-2E5E31E06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4339978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9</xdr:row>
      <xdr:rowOff>21978</xdr:rowOff>
    </xdr:from>
    <xdr:to>
      <xdr:col>5</xdr:col>
      <xdr:colOff>969382</xdr:colOff>
      <xdr:row>9</xdr:row>
      <xdr:rowOff>525978</xdr:rowOff>
    </xdr:to>
    <xdr:pic macro="[0]!BoxConfirmationEffacerSauvegarde7">
      <xdr:nvPicPr>
        <xdr:cNvPr id="137" name="Image 136">
          <a:extLst>
            <a:ext uri="{FF2B5EF4-FFF2-40B4-BE49-F238E27FC236}">
              <a16:creationId xmlns="" xmlns:a16="http://schemas.microsoft.com/office/drawing/2014/main" id="{5F74AA8A-E92D-4F5E-8FCE-521E2DD17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4885020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10</xdr:row>
      <xdr:rowOff>21978</xdr:rowOff>
    </xdr:from>
    <xdr:to>
      <xdr:col>5</xdr:col>
      <xdr:colOff>969382</xdr:colOff>
      <xdr:row>10</xdr:row>
      <xdr:rowOff>525978</xdr:rowOff>
    </xdr:to>
    <xdr:pic macro="[0]!BoxConfirmationEffacerSauvegarde8">
      <xdr:nvPicPr>
        <xdr:cNvPr id="138" name="Image 137">
          <a:extLst>
            <a:ext uri="{FF2B5EF4-FFF2-40B4-BE49-F238E27FC236}">
              <a16:creationId xmlns="" xmlns:a16="http://schemas.microsoft.com/office/drawing/2014/main" id="{94E1E169-FA27-473D-A8AB-2A6041963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5430061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11</xdr:row>
      <xdr:rowOff>21978</xdr:rowOff>
    </xdr:from>
    <xdr:to>
      <xdr:col>5</xdr:col>
      <xdr:colOff>969382</xdr:colOff>
      <xdr:row>11</xdr:row>
      <xdr:rowOff>525978</xdr:rowOff>
    </xdr:to>
    <xdr:pic macro="[0]!BoxConfirmationEffacerSauvegarde9">
      <xdr:nvPicPr>
        <xdr:cNvPr id="139" name="Image 138">
          <a:extLst>
            <a:ext uri="{FF2B5EF4-FFF2-40B4-BE49-F238E27FC236}">
              <a16:creationId xmlns="" xmlns:a16="http://schemas.microsoft.com/office/drawing/2014/main" id="{0E46F9A5-AAB4-4FBC-A6B0-1D52FDCDD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5975104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12</xdr:row>
      <xdr:rowOff>21978</xdr:rowOff>
    </xdr:from>
    <xdr:to>
      <xdr:col>5</xdr:col>
      <xdr:colOff>969382</xdr:colOff>
      <xdr:row>12</xdr:row>
      <xdr:rowOff>525978</xdr:rowOff>
    </xdr:to>
    <xdr:pic macro="[0]!BoxConfirmationEffacerSauvegarde10">
      <xdr:nvPicPr>
        <xdr:cNvPr id="140" name="Image 139">
          <a:extLst>
            <a:ext uri="{FF2B5EF4-FFF2-40B4-BE49-F238E27FC236}">
              <a16:creationId xmlns="" xmlns:a16="http://schemas.microsoft.com/office/drawing/2014/main" id="{94452081-68E0-4FEF-8B3E-AD2408EF2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6520145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13</xdr:row>
      <xdr:rowOff>21978</xdr:rowOff>
    </xdr:from>
    <xdr:to>
      <xdr:col>5</xdr:col>
      <xdr:colOff>969382</xdr:colOff>
      <xdr:row>13</xdr:row>
      <xdr:rowOff>525978</xdr:rowOff>
    </xdr:to>
    <xdr:pic macro="[0]!BoxConfirmationEffacerSauvegarde11">
      <xdr:nvPicPr>
        <xdr:cNvPr id="141" name="Image 140">
          <a:extLst>
            <a:ext uri="{FF2B5EF4-FFF2-40B4-BE49-F238E27FC236}">
              <a16:creationId xmlns="" xmlns:a16="http://schemas.microsoft.com/office/drawing/2014/main" id="{71289CC6-D113-40F1-A735-5D8356B4A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7065187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14</xdr:row>
      <xdr:rowOff>21978</xdr:rowOff>
    </xdr:from>
    <xdr:to>
      <xdr:col>5</xdr:col>
      <xdr:colOff>969382</xdr:colOff>
      <xdr:row>14</xdr:row>
      <xdr:rowOff>525978</xdr:rowOff>
    </xdr:to>
    <xdr:pic macro="[0]!BoxConfirmationEffacerSauvegarde12">
      <xdr:nvPicPr>
        <xdr:cNvPr id="142" name="Image 141">
          <a:extLst>
            <a:ext uri="{FF2B5EF4-FFF2-40B4-BE49-F238E27FC236}">
              <a16:creationId xmlns="" xmlns:a16="http://schemas.microsoft.com/office/drawing/2014/main" id="{DD00F149-3E03-4BE8-845D-64F47CBFE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7610228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15</xdr:row>
      <xdr:rowOff>21978</xdr:rowOff>
    </xdr:from>
    <xdr:to>
      <xdr:col>5</xdr:col>
      <xdr:colOff>969382</xdr:colOff>
      <xdr:row>15</xdr:row>
      <xdr:rowOff>525978</xdr:rowOff>
    </xdr:to>
    <xdr:pic macro="[0]!BoxConfirmationEffacerSauvegarde13">
      <xdr:nvPicPr>
        <xdr:cNvPr id="143" name="Image 142">
          <a:extLst>
            <a:ext uri="{FF2B5EF4-FFF2-40B4-BE49-F238E27FC236}">
              <a16:creationId xmlns="" xmlns:a16="http://schemas.microsoft.com/office/drawing/2014/main" id="{6399692C-4D5E-4507-A5C1-AF767C42F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8155270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16</xdr:row>
      <xdr:rowOff>21978</xdr:rowOff>
    </xdr:from>
    <xdr:to>
      <xdr:col>5</xdr:col>
      <xdr:colOff>969382</xdr:colOff>
      <xdr:row>16</xdr:row>
      <xdr:rowOff>525978</xdr:rowOff>
    </xdr:to>
    <xdr:pic macro="[0]!BoxConfirmationEffacerSauvegarde14">
      <xdr:nvPicPr>
        <xdr:cNvPr id="144" name="Image 143">
          <a:extLst>
            <a:ext uri="{FF2B5EF4-FFF2-40B4-BE49-F238E27FC236}">
              <a16:creationId xmlns="" xmlns:a16="http://schemas.microsoft.com/office/drawing/2014/main" id="{66F96836-E8C6-4D56-884A-ED5DC3D00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8700311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17</xdr:row>
      <xdr:rowOff>21978</xdr:rowOff>
    </xdr:from>
    <xdr:to>
      <xdr:col>5</xdr:col>
      <xdr:colOff>969382</xdr:colOff>
      <xdr:row>17</xdr:row>
      <xdr:rowOff>525978</xdr:rowOff>
    </xdr:to>
    <xdr:pic macro="[0]!BoxConfirmationEffacerSauvegarde15">
      <xdr:nvPicPr>
        <xdr:cNvPr id="145" name="Image 144">
          <a:extLst>
            <a:ext uri="{FF2B5EF4-FFF2-40B4-BE49-F238E27FC236}">
              <a16:creationId xmlns="" xmlns:a16="http://schemas.microsoft.com/office/drawing/2014/main" id="{7CF664AE-BA0D-4359-BE5E-9B0208F6E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9245354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18</xdr:row>
      <xdr:rowOff>21978</xdr:rowOff>
    </xdr:from>
    <xdr:to>
      <xdr:col>5</xdr:col>
      <xdr:colOff>969382</xdr:colOff>
      <xdr:row>18</xdr:row>
      <xdr:rowOff>525978</xdr:rowOff>
    </xdr:to>
    <xdr:pic macro="[0]!BoxConfirmationEffacerSauvegarde16">
      <xdr:nvPicPr>
        <xdr:cNvPr id="146" name="Image 145">
          <a:extLst>
            <a:ext uri="{FF2B5EF4-FFF2-40B4-BE49-F238E27FC236}">
              <a16:creationId xmlns="" xmlns:a16="http://schemas.microsoft.com/office/drawing/2014/main" id="{54F80BEC-748E-42E7-ABE9-60F45D9C3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9790395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19</xdr:row>
      <xdr:rowOff>21978</xdr:rowOff>
    </xdr:from>
    <xdr:to>
      <xdr:col>5</xdr:col>
      <xdr:colOff>969382</xdr:colOff>
      <xdr:row>19</xdr:row>
      <xdr:rowOff>525978</xdr:rowOff>
    </xdr:to>
    <xdr:pic macro="[0]!BoxConfirmationEffacerSauvegarde17">
      <xdr:nvPicPr>
        <xdr:cNvPr id="147" name="Image 146">
          <a:extLst>
            <a:ext uri="{FF2B5EF4-FFF2-40B4-BE49-F238E27FC236}">
              <a16:creationId xmlns="" xmlns:a16="http://schemas.microsoft.com/office/drawing/2014/main" id="{F8E11FEC-1AAE-4B3D-937E-2143E3DCD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0335437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20</xdr:row>
      <xdr:rowOff>21978</xdr:rowOff>
    </xdr:from>
    <xdr:to>
      <xdr:col>5</xdr:col>
      <xdr:colOff>969382</xdr:colOff>
      <xdr:row>20</xdr:row>
      <xdr:rowOff>525978</xdr:rowOff>
    </xdr:to>
    <xdr:pic macro="[0]!BoxConfirmationEffacerSauvegarde18">
      <xdr:nvPicPr>
        <xdr:cNvPr id="148" name="Image 147">
          <a:extLst>
            <a:ext uri="{FF2B5EF4-FFF2-40B4-BE49-F238E27FC236}">
              <a16:creationId xmlns="" xmlns:a16="http://schemas.microsoft.com/office/drawing/2014/main" id="{8B913E65-DA55-4048-8480-789A636F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0880478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21</xdr:row>
      <xdr:rowOff>21978</xdr:rowOff>
    </xdr:from>
    <xdr:to>
      <xdr:col>5</xdr:col>
      <xdr:colOff>969382</xdr:colOff>
      <xdr:row>21</xdr:row>
      <xdr:rowOff>525978</xdr:rowOff>
    </xdr:to>
    <xdr:pic macro="[0]!BoxConfirmationEffacerSauvegarde19">
      <xdr:nvPicPr>
        <xdr:cNvPr id="149" name="Image 148">
          <a:extLst>
            <a:ext uri="{FF2B5EF4-FFF2-40B4-BE49-F238E27FC236}">
              <a16:creationId xmlns="" xmlns:a16="http://schemas.microsoft.com/office/drawing/2014/main" id="{1C621219-6068-4A93-B9DB-CADBEE96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1425520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22</xdr:row>
      <xdr:rowOff>21978</xdr:rowOff>
    </xdr:from>
    <xdr:to>
      <xdr:col>5</xdr:col>
      <xdr:colOff>969382</xdr:colOff>
      <xdr:row>22</xdr:row>
      <xdr:rowOff>525978</xdr:rowOff>
    </xdr:to>
    <xdr:pic macro="[0]!BoxConfirmationEffacerSauvegarde20">
      <xdr:nvPicPr>
        <xdr:cNvPr id="150" name="Image 149">
          <a:extLst>
            <a:ext uri="{FF2B5EF4-FFF2-40B4-BE49-F238E27FC236}">
              <a16:creationId xmlns="" xmlns:a16="http://schemas.microsoft.com/office/drawing/2014/main" id="{75CCC669-36B6-4974-BD27-55746BB1F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1970561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23</xdr:row>
      <xdr:rowOff>21978</xdr:rowOff>
    </xdr:from>
    <xdr:to>
      <xdr:col>5</xdr:col>
      <xdr:colOff>969382</xdr:colOff>
      <xdr:row>23</xdr:row>
      <xdr:rowOff>525978</xdr:rowOff>
    </xdr:to>
    <xdr:pic macro="[0]!BoxConfirmationEffacerSauvegarde21">
      <xdr:nvPicPr>
        <xdr:cNvPr id="151" name="Image 150">
          <a:extLst>
            <a:ext uri="{FF2B5EF4-FFF2-40B4-BE49-F238E27FC236}">
              <a16:creationId xmlns="" xmlns:a16="http://schemas.microsoft.com/office/drawing/2014/main" id="{2D94A5EC-D39E-4188-BC25-91FB312E8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2515604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24</xdr:row>
      <xdr:rowOff>21978</xdr:rowOff>
    </xdr:from>
    <xdr:to>
      <xdr:col>5</xdr:col>
      <xdr:colOff>969382</xdr:colOff>
      <xdr:row>24</xdr:row>
      <xdr:rowOff>525978</xdr:rowOff>
    </xdr:to>
    <xdr:pic macro="[0]!BoxConfirmationEffacerSauvegarde22">
      <xdr:nvPicPr>
        <xdr:cNvPr id="152" name="Image 151">
          <a:extLst>
            <a:ext uri="{FF2B5EF4-FFF2-40B4-BE49-F238E27FC236}">
              <a16:creationId xmlns="" xmlns:a16="http://schemas.microsoft.com/office/drawing/2014/main" id="{CD57EC19-5E4B-44C5-9898-F32B4046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3060645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25</xdr:row>
      <xdr:rowOff>21978</xdr:rowOff>
    </xdr:from>
    <xdr:to>
      <xdr:col>5</xdr:col>
      <xdr:colOff>969382</xdr:colOff>
      <xdr:row>25</xdr:row>
      <xdr:rowOff>525978</xdr:rowOff>
    </xdr:to>
    <xdr:pic macro="[0]!BoxConfirmationEffacerSauvegarde23">
      <xdr:nvPicPr>
        <xdr:cNvPr id="153" name="Image 152">
          <a:extLst>
            <a:ext uri="{FF2B5EF4-FFF2-40B4-BE49-F238E27FC236}">
              <a16:creationId xmlns="" xmlns:a16="http://schemas.microsoft.com/office/drawing/2014/main" id="{1F01F617-3C32-42B8-8219-80190AA15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3605687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26</xdr:row>
      <xdr:rowOff>21978</xdr:rowOff>
    </xdr:from>
    <xdr:to>
      <xdr:col>5</xdr:col>
      <xdr:colOff>969382</xdr:colOff>
      <xdr:row>26</xdr:row>
      <xdr:rowOff>525978</xdr:rowOff>
    </xdr:to>
    <xdr:pic macro="[0]!BoxConfirmationEffacerSauvegarde24">
      <xdr:nvPicPr>
        <xdr:cNvPr id="154" name="Image 153">
          <a:extLst>
            <a:ext uri="{FF2B5EF4-FFF2-40B4-BE49-F238E27FC236}">
              <a16:creationId xmlns="" xmlns:a16="http://schemas.microsoft.com/office/drawing/2014/main" id="{7B7A5DC2-D771-4F8A-B9ED-AB80885F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4150728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27</xdr:row>
      <xdr:rowOff>21978</xdr:rowOff>
    </xdr:from>
    <xdr:to>
      <xdr:col>5</xdr:col>
      <xdr:colOff>969382</xdr:colOff>
      <xdr:row>27</xdr:row>
      <xdr:rowOff>525978</xdr:rowOff>
    </xdr:to>
    <xdr:pic macro="[0]!BoxConfirmationEffacerSauvegarde25">
      <xdr:nvPicPr>
        <xdr:cNvPr id="155" name="Image 154">
          <a:extLst>
            <a:ext uri="{FF2B5EF4-FFF2-40B4-BE49-F238E27FC236}">
              <a16:creationId xmlns="" xmlns:a16="http://schemas.microsoft.com/office/drawing/2014/main" id="{C1B74BD7-B65E-4B99-B2B4-6D4CEBA3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4695770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28</xdr:row>
      <xdr:rowOff>21978</xdr:rowOff>
    </xdr:from>
    <xdr:to>
      <xdr:col>5</xdr:col>
      <xdr:colOff>969382</xdr:colOff>
      <xdr:row>28</xdr:row>
      <xdr:rowOff>525978</xdr:rowOff>
    </xdr:to>
    <xdr:pic macro="[0]!BoxConfirmationEffacerSauvegarde26">
      <xdr:nvPicPr>
        <xdr:cNvPr id="156" name="Image 155">
          <a:extLst>
            <a:ext uri="{FF2B5EF4-FFF2-40B4-BE49-F238E27FC236}">
              <a16:creationId xmlns="" xmlns:a16="http://schemas.microsoft.com/office/drawing/2014/main" id="{491B80FF-0ACD-4E25-B983-0ED69D9E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5240811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29</xdr:row>
      <xdr:rowOff>21978</xdr:rowOff>
    </xdr:from>
    <xdr:to>
      <xdr:col>5</xdr:col>
      <xdr:colOff>969382</xdr:colOff>
      <xdr:row>29</xdr:row>
      <xdr:rowOff>525978</xdr:rowOff>
    </xdr:to>
    <xdr:pic macro="[0]!BoxConfirmationEffacerSauvegarde27">
      <xdr:nvPicPr>
        <xdr:cNvPr id="157" name="Image 156">
          <a:extLst>
            <a:ext uri="{FF2B5EF4-FFF2-40B4-BE49-F238E27FC236}">
              <a16:creationId xmlns="" xmlns:a16="http://schemas.microsoft.com/office/drawing/2014/main" id="{481F9014-C5ED-4B3F-8799-DF09DC69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5785854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30</xdr:row>
      <xdr:rowOff>21978</xdr:rowOff>
    </xdr:from>
    <xdr:to>
      <xdr:col>5</xdr:col>
      <xdr:colOff>969382</xdr:colOff>
      <xdr:row>30</xdr:row>
      <xdr:rowOff>525978</xdr:rowOff>
    </xdr:to>
    <xdr:pic macro="[0]!BoxConfirmationEffacerSauvegarde28">
      <xdr:nvPicPr>
        <xdr:cNvPr id="158" name="Image 157">
          <a:extLst>
            <a:ext uri="{FF2B5EF4-FFF2-40B4-BE49-F238E27FC236}">
              <a16:creationId xmlns="" xmlns:a16="http://schemas.microsoft.com/office/drawing/2014/main" id="{DE1017D4-3A09-4401-8528-984B8A4F0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6330895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31</xdr:row>
      <xdr:rowOff>21978</xdr:rowOff>
    </xdr:from>
    <xdr:to>
      <xdr:col>5</xdr:col>
      <xdr:colOff>969382</xdr:colOff>
      <xdr:row>31</xdr:row>
      <xdr:rowOff>525978</xdr:rowOff>
    </xdr:to>
    <xdr:pic macro="[0]!BoxConfirmationEffacerSauvegarde29">
      <xdr:nvPicPr>
        <xdr:cNvPr id="159" name="Image 158">
          <a:extLst>
            <a:ext uri="{FF2B5EF4-FFF2-40B4-BE49-F238E27FC236}">
              <a16:creationId xmlns="" xmlns:a16="http://schemas.microsoft.com/office/drawing/2014/main" id="{91EEC73B-73F2-455B-A89B-B1872897A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6875937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5</xdr:col>
      <xdr:colOff>88735</xdr:colOff>
      <xdr:row>32</xdr:row>
      <xdr:rowOff>21978</xdr:rowOff>
    </xdr:from>
    <xdr:to>
      <xdr:col>5</xdr:col>
      <xdr:colOff>969382</xdr:colOff>
      <xdr:row>32</xdr:row>
      <xdr:rowOff>525978</xdr:rowOff>
    </xdr:to>
    <xdr:pic macro="[0]!BoxConfirmationEffacerSauvegarde30">
      <xdr:nvPicPr>
        <xdr:cNvPr id="160" name="Image 159">
          <a:extLst>
            <a:ext uri="{FF2B5EF4-FFF2-40B4-BE49-F238E27FC236}">
              <a16:creationId xmlns="" xmlns:a16="http://schemas.microsoft.com/office/drawing/2014/main" id="{EB91D17F-0B25-4F97-9E57-E7114848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652" y="17420978"/>
          <a:ext cx="880647" cy="50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614788</xdr:colOff>
      <xdr:row>1</xdr:row>
      <xdr:rowOff>108250</xdr:rowOff>
    </xdr:from>
    <xdr:to>
      <xdr:col>11</xdr:col>
      <xdr:colOff>2717</xdr:colOff>
      <xdr:row>5</xdr:row>
      <xdr:rowOff>66250</xdr:rowOff>
    </xdr:to>
    <xdr:pic>
      <xdr:nvPicPr>
        <xdr:cNvPr id="9" name="Image 8">
          <a:hlinkClick xmlns:r="http://schemas.openxmlformats.org/officeDocument/2006/relationships" r:id="rId1" tooltip=" "/>
          <a:extLst>
            <a:ext uri="{FF2B5EF4-FFF2-40B4-BE49-F238E27FC236}">
              <a16:creationId xmlns="" xmlns:a16="http://schemas.microsoft.com/office/drawing/2014/main" id="{6A75C2FB-2726-41FE-A2E6-E3FEA3073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030924" y="181853"/>
          <a:ext cx="757620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11</xdr:col>
      <xdr:colOff>51411</xdr:colOff>
      <xdr:row>1</xdr:row>
      <xdr:rowOff>113802</xdr:rowOff>
    </xdr:from>
    <xdr:to>
      <xdr:col>12</xdr:col>
      <xdr:colOff>70177</xdr:colOff>
      <xdr:row>5</xdr:row>
      <xdr:rowOff>71802</xdr:rowOff>
    </xdr:to>
    <xdr:pic macro="[0]!BoxConfirmationExporterP3">
      <xdr:nvPicPr>
        <xdr:cNvPr id="10" name="Image 9">
          <a:extLst>
            <a:ext uri="{FF2B5EF4-FFF2-40B4-BE49-F238E27FC236}">
              <a16:creationId xmlns="" xmlns:a16="http://schemas.microsoft.com/office/drawing/2014/main" id="{BB3D04A9-98CC-4860-AAF6-53AC056BF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3002" y="187405"/>
          <a:ext cx="711493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12</xdr:col>
      <xdr:colOff>224990</xdr:colOff>
      <xdr:row>1</xdr:row>
      <xdr:rowOff>113802</xdr:rowOff>
    </xdr:from>
    <xdr:to>
      <xdr:col>13</xdr:col>
      <xdr:colOff>246922</xdr:colOff>
      <xdr:row>5</xdr:row>
      <xdr:rowOff>71802</xdr:rowOff>
    </xdr:to>
    <xdr:pic macro="[0]!BoxConfirmationImprimerP3">
      <xdr:nvPicPr>
        <xdr:cNvPr id="11" name="Image 10">
          <a:extLst>
            <a:ext uri="{FF2B5EF4-FFF2-40B4-BE49-F238E27FC236}">
              <a16:creationId xmlns="" xmlns:a16="http://schemas.microsoft.com/office/drawing/2014/main" id="{523B3163-B54E-41A9-8940-DA330F18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9308" y="187405"/>
          <a:ext cx="714659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13</xdr:col>
      <xdr:colOff>404321</xdr:colOff>
      <xdr:row>1</xdr:row>
      <xdr:rowOff>117771</xdr:rowOff>
    </xdr:from>
    <xdr:to>
      <xdr:col>14</xdr:col>
      <xdr:colOff>368696</xdr:colOff>
      <xdr:row>5</xdr:row>
      <xdr:rowOff>47708</xdr:rowOff>
    </xdr:to>
    <xdr:pic macro="[0]!ClickDisquette">
      <xdr:nvPicPr>
        <xdr:cNvPr id="12" name="Image 11">
          <a:extLst>
            <a:ext uri="{FF2B5EF4-FFF2-40B4-BE49-F238E27FC236}">
              <a16:creationId xmlns="" xmlns:a16="http://schemas.microsoft.com/office/drawing/2014/main" id="{BBDE594D-BD2B-4A05-AA67-48C8A6A9C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366" y="191374"/>
          <a:ext cx="657103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14</xdr:col>
      <xdr:colOff>503509</xdr:colOff>
      <xdr:row>1</xdr:row>
      <xdr:rowOff>121740</xdr:rowOff>
    </xdr:from>
    <xdr:to>
      <xdr:col>17</xdr:col>
      <xdr:colOff>189845</xdr:colOff>
      <xdr:row>5</xdr:row>
      <xdr:rowOff>51677</xdr:rowOff>
    </xdr:to>
    <xdr:pic macro="[0]!BoxConfirmationEffacerScoresP3">
      <xdr:nvPicPr>
        <xdr:cNvPr id="13" name="Image 12">
          <a:extLst>
            <a:ext uri="{FF2B5EF4-FFF2-40B4-BE49-F238E27FC236}">
              <a16:creationId xmlns="" xmlns:a16="http://schemas.microsoft.com/office/drawing/2014/main" id="{40A5F611-989A-442A-AF92-12A639A33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3282" y="195343"/>
          <a:ext cx="1080449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17</xdr:col>
      <xdr:colOff>204489</xdr:colOff>
      <xdr:row>1</xdr:row>
      <xdr:rowOff>122652</xdr:rowOff>
    </xdr:from>
    <xdr:to>
      <xdr:col>18</xdr:col>
      <xdr:colOff>329002</xdr:colOff>
      <xdr:row>5</xdr:row>
      <xdr:rowOff>52589</xdr:rowOff>
    </xdr:to>
    <xdr:pic macro="[0]!BoxConfirmationEffacerNomsP3">
      <xdr:nvPicPr>
        <xdr:cNvPr id="14" name="Image 13">
          <a:extLst>
            <a:ext uri="{FF2B5EF4-FFF2-40B4-BE49-F238E27FC236}">
              <a16:creationId xmlns="" xmlns:a16="http://schemas.microsoft.com/office/drawing/2014/main" id="{CF42BFDC-5830-4F15-A2A5-8E0747711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8375" y="196255"/>
          <a:ext cx="1077013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18</xdr:col>
      <xdr:colOff>416468</xdr:colOff>
      <xdr:row>1</xdr:row>
      <xdr:rowOff>112608</xdr:rowOff>
    </xdr:from>
    <xdr:to>
      <xdr:col>22</xdr:col>
      <xdr:colOff>108711</xdr:colOff>
      <xdr:row>5</xdr:row>
      <xdr:rowOff>70608</xdr:rowOff>
    </xdr:to>
    <xdr:pic>
      <xdr:nvPicPr>
        <xdr:cNvPr id="15" name="Image 14">
          <a:hlinkClick xmlns:r="http://schemas.openxmlformats.org/officeDocument/2006/relationships" r:id="rId8" tooltip=" "/>
          <a:extLst>
            <a:ext uri="{FF2B5EF4-FFF2-40B4-BE49-F238E27FC236}">
              <a16:creationId xmlns="" xmlns:a16="http://schemas.microsoft.com/office/drawing/2014/main" id="{67DED14E-9DB0-43ED-B402-9FC7D6DCB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854" y="186211"/>
          <a:ext cx="804937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628097</xdr:colOff>
      <xdr:row>1</xdr:row>
      <xdr:rowOff>119075</xdr:rowOff>
    </xdr:from>
    <xdr:to>
      <xdr:col>16</xdr:col>
      <xdr:colOff>55403</xdr:colOff>
      <xdr:row>5</xdr:row>
      <xdr:rowOff>77075</xdr:rowOff>
    </xdr:to>
    <xdr:pic>
      <xdr:nvPicPr>
        <xdr:cNvPr id="9" name="Image 8">
          <a:hlinkClick xmlns:r="http://schemas.openxmlformats.org/officeDocument/2006/relationships" r:id="rId1" tooltip=" "/>
          <a:extLst>
            <a:ext uri="{FF2B5EF4-FFF2-40B4-BE49-F238E27FC236}">
              <a16:creationId xmlns="" xmlns:a16="http://schemas.microsoft.com/office/drawing/2014/main" id="{7448B4E4-E9F7-49F3-8054-3646C8F1B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495797" y="190513"/>
          <a:ext cx="755494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16</xdr:col>
      <xdr:colOff>119864</xdr:colOff>
      <xdr:row>1</xdr:row>
      <xdr:rowOff>124627</xdr:rowOff>
    </xdr:from>
    <xdr:to>
      <xdr:col>17</xdr:col>
      <xdr:colOff>157715</xdr:colOff>
      <xdr:row>5</xdr:row>
      <xdr:rowOff>82627</xdr:rowOff>
    </xdr:to>
    <xdr:pic macro="[0]!BoxConfirmationExporterP4">
      <xdr:nvPicPr>
        <xdr:cNvPr id="10" name="Image 9">
          <a:extLst>
            <a:ext uri="{FF2B5EF4-FFF2-40B4-BE49-F238E27FC236}">
              <a16:creationId xmlns="" xmlns:a16="http://schemas.microsoft.com/office/drawing/2014/main" id="{4E846FB5-F48C-41D0-B62C-391E9C3C6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5752" y="196065"/>
          <a:ext cx="709363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17</xdr:col>
      <xdr:colOff>310372</xdr:colOff>
      <xdr:row>1</xdr:row>
      <xdr:rowOff>124627</xdr:rowOff>
    </xdr:from>
    <xdr:to>
      <xdr:col>18</xdr:col>
      <xdr:colOff>351388</xdr:colOff>
      <xdr:row>5</xdr:row>
      <xdr:rowOff>82627</xdr:rowOff>
    </xdr:to>
    <xdr:pic macro="[0]!BoxConfirmationImprimerP4">
      <xdr:nvPicPr>
        <xdr:cNvPr id="11" name="Image 10">
          <a:extLst>
            <a:ext uri="{FF2B5EF4-FFF2-40B4-BE49-F238E27FC236}">
              <a16:creationId xmlns="" xmlns:a16="http://schemas.microsoft.com/office/drawing/2014/main" id="{CB224110-85B9-48C8-9BFF-6B73CD01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772" y="196065"/>
          <a:ext cx="712529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18</xdr:col>
      <xdr:colOff>508794</xdr:colOff>
      <xdr:row>1</xdr:row>
      <xdr:rowOff>128596</xdr:rowOff>
    </xdr:from>
    <xdr:to>
      <xdr:col>19</xdr:col>
      <xdr:colOff>492254</xdr:colOff>
      <xdr:row>5</xdr:row>
      <xdr:rowOff>58533</xdr:rowOff>
    </xdr:to>
    <xdr:pic macro="[0]!ClickDisquette">
      <xdr:nvPicPr>
        <xdr:cNvPr id="12" name="Image 11">
          <a:extLst>
            <a:ext uri="{FF2B5EF4-FFF2-40B4-BE49-F238E27FC236}">
              <a16:creationId xmlns="" xmlns:a16="http://schemas.microsoft.com/office/drawing/2014/main" id="{35E9885B-845D-4DFA-B1BF-26337A33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7707" y="200034"/>
          <a:ext cx="654972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20</xdr:col>
      <xdr:colOff>773</xdr:colOff>
      <xdr:row>1</xdr:row>
      <xdr:rowOff>132565</xdr:rowOff>
    </xdr:from>
    <xdr:to>
      <xdr:col>21</xdr:col>
      <xdr:colOff>359621</xdr:colOff>
      <xdr:row>5</xdr:row>
      <xdr:rowOff>62502</xdr:rowOff>
    </xdr:to>
    <xdr:pic macro="[0]!BoxConfirmationEffacerScoresP4">
      <xdr:nvPicPr>
        <xdr:cNvPr id="13" name="Image 12">
          <a:extLst>
            <a:ext uri="{FF2B5EF4-FFF2-40B4-BE49-F238E27FC236}">
              <a16:creationId xmlns="" xmlns:a16="http://schemas.microsoft.com/office/drawing/2014/main" id="{DCDF4266-200F-467A-ACA9-A84DAFB6C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7499" y="204003"/>
          <a:ext cx="1075572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21</xdr:col>
      <xdr:colOff>373910</xdr:colOff>
      <xdr:row>1</xdr:row>
      <xdr:rowOff>133477</xdr:rowOff>
    </xdr:from>
    <xdr:to>
      <xdr:col>23</xdr:col>
      <xdr:colOff>784267</xdr:colOff>
      <xdr:row>5</xdr:row>
      <xdr:rowOff>63414</xdr:rowOff>
    </xdr:to>
    <xdr:pic macro="[0]!BoxConfirmationEffacerNomsP4">
      <xdr:nvPicPr>
        <xdr:cNvPr id="14" name="Image 13">
          <a:extLst>
            <a:ext uri="{FF2B5EF4-FFF2-40B4-BE49-F238E27FC236}">
              <a16:creationId xmlns="" xmlns:a16="http://schemas.microsoft.com/office/drawing/2014/main" id="{6608397A-721C-4189-A557-A7F3B06C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7360" y="204915"/>
          <a:ext cx="1081870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23</xdr:col>
      <xdr:colOff>849326</xdr:colOff>
      <xdr:row>1</xdr:row>
      <xdr:rowOff>121845</xdr:rowOff>
    </xdr:from>
    <xdr:to>
      <xdr:col>24</xdr:col>
      <xdr:colOff>697764</xdr:colOff>
      <xdr:row>5</xdr:row>
      <xdr:rowOff>79845</xdr:rowOff>
    </xdr:to>
    <xdr:pic>
      <xdr:nvPicPr>
        <xdr:cNvPr id="15" name="Image 14">
          <a:hlinkClick xmlns:r="http://schemas.openxmlformats.org/officeDocument/2006/relationships" r:id="rId8" tooltip=" "/>
          <a:extLst>
            <a:ext uri="{FF2B5EF4-FFF2-40B4-BE49-F238E27FC236}">
              <a16:creationId xmlns="" xmlns:a16="http://schemas.microsoft.com/office/drawing/2014/main" id="{F25D664D-8800-4BA5-A8E0-8330475A7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4289" y="193283"/>
          <a:ext cx="800938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227536</xdr:colOff>
      <xdr:row>1</xdr:row>
      <xdr:rowOff>119075</xdr:rowOff>
    </xdr:from>
    <xdr:to>
      <xdr:col>12</xdr:col>
      <xdr:colOff>349980</xdr:colOff>
      <xdr:row>5</xdr:row>
      <xdr:rowOff>77075</xdr:rowOff>
    </xdr:to>
    <xdr:pic>
      <xdr:nvPicPr>
        <xdr:cNvPr id="9" name="Image 8">
          <a:hlinkClick xmlns:r="http://schemas.openxmlformats.org/officeDocument/2006/relationships" r:id="rId1" tooltip=" "/>
          <a:extLst>
            <a:ext uri="{FF2B5EF4-FFF2-40B4-BE49-F238E27FC236}">
              <a16:creationId xmlns="" xmlns:a16="http://schemas.microsoft.com/office/drawing/2014/main" id="{084E92FB-0A51-4CA7-A4DE-D9DA14D4E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95759" y="190513"/>
          <a:ext cx="757253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12</xdr:col>
      <xdr:colOff>407136</xdr:colOff>
      <xdr:row>1</xdr:row>
      <xdr:rowOff>124627</xdr:rowOff>
    </xdr:from>
    <xdr:to>
      <xdr:col>23</xdr:col>
      <xdr:colOff>516029</xdr:colOff>
      <xdr:row>5</xdr:row>
      <xdr:rowOff>82627</xdr:rowOff>
    </xdr:to>
    <xdr:pic macro="[0]!BoxConfirmationExporterP5">
      <xdr:nvPicPr>
        <xdr:cNvPr id="10" name="Image 9">
          <a:extLst>
            <a:ext uri="{FF2B5EF4-FFF2-40B4-BE49-F238E27FC236}">
              <a16:creationId xmlns="" xmlns:a16="http://schemas.microsoft.com/office/drawing/2014/main" id="{31C4EF6C-D1C3-444E-8551-327592830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31" y="196065"/>
          <a:ext cx="712513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24</xdr:col>
      <xdr:colOff>108392</xdr:colOff>
      <xdr:row>1</xdr:row>
      <xdr:rowOff>124627</xdr:rowOff>
    </xdr:from>
    <xdr:to>
      <xdr:col>25</xdr:col>
      <xdr:colOff>216085</xdr:colOff>
      <xdr:row>5</xdr:row>
      <xdr:rowOff>82627</xdr:rowOff>
    </xdr:to>
    <xdr:pic macro="[0]!BoxConfirmationImprimerP5">
      <xdr:nvPicPr>
        <xdr:cNvPr id="11" name="Image 10">
          <a:extLst>
            <a:ext uri="{FF2B5EF4-FFF2-40B4-BE49-F238E27FC236}">
              <a16:creationId xmlns="" xmlns:a16="http://schemas.microsoft.com/office/drawing/2014/main" id="{FDBC64E3-3136-4F35-8F65-07A511AE5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0101" y="196065"/>
          <a:ext cx="712529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25</xdr:col>
      <xdr:colOff>351199</xdr:colOff>
      <xdr:row>1</xdr:row>
      <xdr:rowOff>128596</xdr:rowOff>
    </xdr:from>
    <xdr:to>
      <xdr:col>26</xdr:col>
      <xdr:colOff>377865</xdr:colOff>
      <xdr:row>5</xdr:row>
      <xdr:rowOff>58533</xdr:rowOff>
    </xdr:to>
    <xdr:pic macro="[0]!ClickDisquette">
      <xdr:nvPicPr>
        <xdr:cNvPr id="12" name="Image 11">
          <a:extLst>
            <a:ext uri="{FF2B5EF4-FFF2-40B4-BE49-F238E27FC236}">
              <a16:creationId xmlns="" xmlns:a16="http://schemas.microsoft.com/office/drawing/2014/main" id="{E062F85A-5D64-4DF8-A833-A07BAB254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0036" y="200034"/>
          <a:ext cx="654972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26</xdr:col>
      <xdr:colOff>513903</xdr:colOff>
      <xdr:row>1</xdr:row>
      <xdr:rowOff>132565</xdr:rowOff>
    </xdr:from>
    <xdr:to>
      <xdr:col>28</xdr:col>
      <xdr:colOff>378561</xdr:colOff>
      <xdr:row>5</xdr:row>
      <xdr:rowOff>62502</xdr:rowOff>
    </xdr:to>
    <xdr:pic macro="[0]!BoxConfirmationEffacerScoresP5">
      <xdr:nvPicPr>
        <xdr:cNvPr id="13" name="Image 12">
          <a:extLst>
            <a:ext uri="{FF2B5EF4-FFF2-40B4-BE49-F238E27FC236}">
              <a16:creationId xmlns="" xmlns:a16="http://schemas.microsoft.com/office/drawing/2014/main" id="{7700003A-B738-4CD7-9D30-7ADD734B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828" y="204003"/>
          <a:ext cx="1075551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28</xdr:col>
      <xdr:colOff>392850</xdr:colOff>
      <xdr:row>1</xdr:row>
      <xdr:rowOff>133477</xdr:rowOff>
    </xdr:from>
    <xdr:to>
      <xdr:col>31</xdr:col>
      <xdr:colOff>310825</xdr:colOff>
      <xdr:row>5</xdr:row>
      <xdr:rowOff>63414</xdr:rowOff>
    </xdr:to>
    <xdr:pic macro="[0]!BoxConfirmationEffacerNomsP5">
      <xdr:nvPicPr>
        <xdr:cNvPr id="14" name="Image 13">
          <a:extLst>
            <a:ext uri="{FF2B5EF4-FFF2-40B4-BE49-F238E27FC236}">
              <a16:creationId xmlns="" xmlns:a16="http://schemas.microsoft.com/office/drawing/2014/main" id="{89E06042-721E-4411-A120-B508883F2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9668" y="204915"/>
          <a:ext cx="1081891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31</xdr:col>
      <xdr:colOff>395760</xdr:colOff>
      <xdr:row>1</xdr:row>
      <xdr:rowOff>123433</xdr:rowOff>
    </xdr:from>
    <xdr:to>
      <xdr:col>32</xdr:col>
      <xdr:colOff>243353</xdr:colOff>
      <xdr:row>5</xdr:row>
      <xdr:rowOff>81433</xdr:rowOff>
    </xdr:to>
    <xdr:pic>
      <xdr:nvPicPr>
        <xdr:cNvPr id="15" name="Image 14">
          <a:hlinkClick xmlns:r="http://schemas.openxmlformats.org/officeDocument/2006/relationships" r:id="rId8" tooltip=" "/>
          <a:extLst>
            <a:ext uri="{FF2B5EF4-FFF2-40B4-BE49-F238E27FC236}">
              <a16:creationId xmlns="" xmlns:a16="http://schemas.microsoft.com/office/drawing/2014/main" id="{5998B198-EB4A-4101-A4E1-F88CF451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94" y="194871"/>
          <a:ext cx="800093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221113</xdr:colOff>
      <xdr:row>1</xdr:row>
      <xdr:rowOff>124243</xdr:rowOff>
    </xdr:from>
    <xdr:to>
      <xdr:col>13</xdr:col>
      <xdr:colOff>56785</xdr:colOff>
      <xdr:row>5</xdr:row>
      <xdr:rowOff>82243</xdr:rowOff>
    </xdr:to>
    <xdr:pic>
      <xdr:nvPicPr>
        <xdr:cNvPr id="9" name="Image 8">
          <a:hlinkClick xmlns:r="http://schemas.openxmlformats.org/officeDocument/2006/relationships" r:id="rId1" tooltip=" "/>
          <a:extLst>
            <a:ext uri="{FF2B5EF4-FFF2-40B4-BE49-F238E27FC236}">
              <a16:creationId xmlns="" xmlns:a16="http://schemas.microsoft.com/office/drawing/2014/main" id="{5B5CBDAC-2FD6-43EE-B72F-6CC39E948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90966" y="195681"/>
          <a:ext cx="755494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13</xdr:col>
      <xdr:colOff>121246</xdr:colOff>
      <xdr:row>1</xdr:row>
      <xdr:rowOff>129795</xdr:rowOff>
    </xdr:from>
    <xdr:to>
      <xdr:col>15</xdr:col>
      <xdr:colOff>214509</xdr:colOff>
      <xdr:row>5</xdr:row>
      <xdr:rowOff>87795</xdr:rowOff>
    </xdr:to>
    <xdr:pic macro="[0]!BoxConfirmationExporterP6">
      <xdr:nvPicPr>
        <xdr:cNvPr id="10" name="Image 9">
          <a:extLst>
            <a:ext uri="{FF2B5EF4-FFF2-40B4-BE49-F238E27FC236}">
              <a16:creationId xmlns="" xmlns:a16="http://schemas.microsoft.com/office/drawing/2014/main" id="{E70F0D82-9A54-4C25-B1DC-BE0CB6900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0921" y="201233"/>
          <a:ext cx="706478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16</xdr:col>
      <xdr:colOff>57874</xdr:colOff>
      <xdr:row>1</xdr:row>
      <xdr:rowOff>129795</xdr:rowOff>
    </xdr:from>
    <xdr:to>
      <xdr:col>33</xdr:col>
      <xdr:colOff>14667</xdr:colOff>
      <xdr:row>5</xdr:row>
      <xdr:rowOff>87795</xdr:rowOff>
    </xdr:to>
    <xdr:pic macro="[0]!BoxConfirmationImprimerP6">
      <xdr:nvPicPr>
        <xdr:cNvPr id="11" name="Image 10">
          <a:extLst>
            <a:ext uri="{FF2B5EF4-FFF2-40B4-BE49-F238E27FC236}">
              <a16:creationId xmlns="" xmlns:a16="http://schemas.microsoft.com/office/drawing/2014/main" id="{A92ACD94-804F-461A-9578-8E8764A93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372" y="201233"/>
          <a:ext cx="718098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33</xdr:col>
      <xdr:colOff>140787</xdr:colOff>
      <xdr:row>1</xdr:row>
      <xdr:rowOff>133764</xdr:rowOff>
    </xdr:from>
    <xdr:to>
      <xdr:col>34</xdr:col>
      <xdr:colOff>319508</xdr:colOff>
      <xdr:row>5</xdr:row>
      <xdr:rowOff>63701</xdr:rowOff>
    </xdr:to>
    <xdr:pic macro="[0]!ClickDisquette">
      <xdr:nvPicPr>
        <xdr:cNvPr id="18" name="Image 17">
          <a:extLst>
            <a:ext uri="{FF2B5EF4-FFF2-40B4-BE49-F238E27FC236}">
              <a16:creationId xmlns="" xmlns:a16="http://schemas.microsoft.com/office/drawing/2014/main" id="{024CAF0F-4649-43E0-B90F-8DFDEB27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2876" y="205202"/>
          <a:ext cx="654972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35</xdr:col>
      <xdr:colOff>9365</xdr:colOff>
      <xdr:row>1</xdr:row>
      <xdr:rowOff>137733</xdr:rowOff>
    </xdr:from>
    <xdr:to>
      <xdr:col>37</xdr:col>
      <xdr:colOff>132387</xdr:colOff>
      <xdr:row>5</xdr:row>
      <xdr:rowOff>67670</xdr:rowOff>
    </xdr:to>
    <xdr:pic macro="[0]!BoxConfirmationEffacerScoresP6">
      <xdr:nvPicPr>
        <xdr:cNvPr id="19" name="Image 18">
          <a:extLst>
            <a:ext uri="{FF2B5EF4-FFF2-40B4-BE49-F238E27FC236}">
              <a16:creationId xmlns="" xmlns:a16="http://schemas.microsoft.com/office/drawing/2014/main" id="{B8F9CC9F-8CE6-4525-94B4-1480A7ED8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668" y="209171"/>
          <a:ext cx="1075522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37</xdr:col>
      <xdr:colOff>137151</xdr:colOff>
      <xdr:row>1</xdr:row>
      <xdr:rowOff>138645</xdr:rowOff>
    </xdr:from>
    <xdr:to>
      <xdr:col>39</xdr:col>
      <xdr:colOff>241648</xdr:colOff>
      <xdr:row>5</xdr:row>
      <xdr:rowOff>68582</xdr:rowOff>
    </xdr:to>
    <xdr:pic macro="[0]!BoxConfirmationEffacerNomsP6">
      <xdr:nvPicPr>
        <xdr:cNvPr id="20" name="Image 19">
          <a:extLst>
            <a:ext uri="{FF2B5EF4-FFF2-40B4-BE49-F238E27FC236}">
              <a16:creationId xmlns="" xmlns:a16="http://schemas.microsoft.com/office/drawing/2014/main" id="{6515DFA2-91C9-450A-AD5A-7FCE93CC0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479" y="210083"/>
          <a:ext cx="1078758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39</xdr:col>
      <xdr:colOff>329706</xdr:colOff>
      <xdr:row>1</xdr:row>
      <xdr:rowOff>119075</xdr:rowOff>
    </xdr:from>
    <xdr:to>
      <xdr:col>41</xdr:col>
      <xdr:colOff>633849</xdr:colOff>
      <xdr:row>5</xdr:row>
      <xdr:rowOff>77075</xdr:rowOff>
    </xdr:to>
    <xdr:pic>
      <xdr:nvPicPr>
        <xdr:cNvPr id="21" name="Image 20">
          <a:hlinkClick xmlns:r="http://schemas.openxmlformats.org/officeDocument/2006/relationships" r:id="rId8" tooltip=" "/>
          <a:extLst>
            <a:ext uri="{FF2B5EF4-FFF2-40B4-BE49-F238E27FC236}">
              <a16:creationId xmlns="" xmlns:a16="http://schemas.microsoft.com/office/drawing/2014/main" id="{BBF26251-6D93-4BDC-B164-C0EDB4DC2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9295" y="190513"/>
          <a:ext cx="804901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187771</xdr:colOff>
      <xdr:row>1</xdr:row>
      <xdr:rowOff>122516</xdr:rowOff>
    </xdr:from>
    <xdr:to>
      <xdr:col>13</xdr:col>
      <xdr:colOff>32696</xdr:colOff>
      <xdr:row>5</xdr:row>
      <xdr:rowOff>83175</xdr:rowOff>
    </xdr:to>
    <xdr:pic>
      <xdr:nvPicPr>
        <xdr:cNvPr id="29" name="Image 28">
          <a:hlinkClick xmlns:r="http://schemas.openxmlformats.org/officeDocument/2006/relationships" r:id="rId1" tooltip=" "/>
          <a:extLst>
            <a:ext uri="{FF2B5EF4-FFF2-40B4-BE49-F238E27FC236}">
              <a16:creationId xmlns="" xmlns:a16="http://schemas.microsoft.com/office/drawing/2014/main" id="{D108738A-5C30-40B3-AE89-977A32EC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00486" y="193954"/>
          <a:ext cx="762244" cy="72265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13</xdr:col>
      <xdr:colOff>80290</xdr:colOff>
      <xdr:row>1</xdr:row>
      <xdr:rowOff>128020</xdr:rowOff>
    </xdr:from>
    <xdr:to>
      <xdr:col>15</xdr:col>
      <xdr:colOff>173718</xdr:colOff>
      <xdr:row>5</xdr:row>
      <xdr:rowOff>88679</xdr:rowOff>
    </xdr:to>
    <xdr:pic macro="[0]!BoxConfirmationExporterP7">
      <xdr:nvPicPr>
        <xdr:cNvPr id="30" name="Image 29">
          <a:extLst>
            <a:ext uri="{FF2B5EF4-FFF2-40B4-BE49-F238E27FC236}">
              <a16:creationId xmlns="" xmlns:a16="http://schemas.microsoft.com/office/drawing/2014/main" id="{3F994A40-12BE-48B8-854E-A78BD9D42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7115" y="199458"/>
          <a:ext cx="716168" cy="72265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16</xdr:col>
      <xdr:colOff>14825</xdr:colOff>
      <xdr:row>1</xdr:row>
      <xdr:rowOff>128020</xdr:rowOff>
    </xdr:from>
    <xdr:to>
      <xdr:col>18</xdr:col>
      <xdr:colOff>111414</xdr:colOff>
      <xdr:row>5</xdr:row>
      <xdr:rowOff>88679</xdr:rowOff>
    </xdr:to>
    <xdr:pic macro="[0]!BoxConfirmationImprimerP7">
      <xdr:nvPicPr>
        <xdr:cNvPr id="31" name="Image 30">
          <a:extLst>
            <a:ext uri="{FF2B5EF4-FFF2-40B4-BE49-F238E27FC236}">
              <a16:creationId xmlns="" xmlns:a16="http://schemas.microsoft.com/office/drawing/2014/main" id="{F51F97DB-8337-48B1-AD1A-7EC621DC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5760" y="199458"/>
          <a:ext cx="719330" cy="72265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18</xdr:col>
      <xdr:colOff>242318</xdr:colOff>
      <xdr:row>1</xdr:row>
      <xdr:rowOff>131955</xdr:rowOff>
    </xdr:from>
    <xdr:to>
      <xdr:col>20</xdr:col>
      <xdr:colOff>272737</xdr:colOff>
      <xdr:row>5</xdr:row>
      <xdr:rowOff>64792</xdr:rowOff>
    </xdr:to>
    <xdr:pic macro="[0]!ClickDisquette">
      <xdr:nvPicPr>
        <xdr:cNvPr id="32" name="Image 31">
          <a:extLst>
            <a:ext uri="{FF2B5EF4-FFF2-40B4-BE49-F238E27FC236}">
              <a16:creationId xmlns="" xmlns:a16="http://schemas.microsoft.com/office/drawing/2014/main" id="{6531DBA9-F411-4CA8-B00D-1350A9FDA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2310" y="203393"/>
          <a:ext cx="653159" cy="6948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21</xdr:col>
      <xdr:colOff>121046</xdr:colOff>
      <xdr:row>1</xdr:row>
      <xdr:rowOff>135890</xdr:rowOff>
    </xdr:from>
    <xdr:to>
      <xdr:col>45</xdr:col>
      <xdr:colOff>97353</xdr:colOff>
      <xdr:row>5</xdr:row>
      <xdr:rowOff>68727</xdr:rowOff>
    </xdr:to>
    <xdr:pic macro="[0]!BoxConfirmationEffacerScoresP7">
      <xdr:nvPicPr>
        <xdr:cNvPr id="33" name="Image 32">
          <a:extLst>
            <a:ext uri="{FF2B5EF4-FFF2-40B4-BE49-F238E27FC236}">
              <a16:creationId xmlns="" xmlns:a16="http://schemas.microsoft.com/office/drawing/2014/main" id="{FD39F1DD-1AB8-4F71-A7F2-83E54381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833" y="207328"/>
          <a:ext cx="1080268" cy="6948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45</xdr:col>
      <xdr:colOff>111980</xdr:colOff>
      <xdr:row>1</xdr:row>
      <xdr:rowOff>136794</xdr:rowOff>
    </xdr:from>
    <xdr:to>
      <xdr:col>47</xdr:col>
      <xdr:colOff>236091</xdr:colOff>
      <xdr:row>5</xdr:row>
      <xdr:rowOff>69631</xdr:rowOff>
    </xdr:to>
    <xdr:pic macro="[0]!BoxConfirmationEffacerNomsP7">
      <xdr:nvPicPr>
        <xdr:cNvPr id="34" name="Image 33">
          <a:extLst>
            <a:ext uri="{FF2B5EF4-FFF2-40B4-BE49-F238E27FC236}">
              <a16:creationId xmlns="" xmlns:a16="http://schemas.microsoft.com/office/drawing/2014/main" id="{05973558-BAF5-4DB7-A430-51CC4E28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728" y="208232"/>
          <a:ext cx="1076611" cy="6948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47</xdr:col>
      <xdr:colOff>321172</xdr:colOff>
      <xdr:row>1</xdr:row>
      <xdr:rowOff>119075</xdr:rowOff>
    </xdr:from>
    <xdr:to>
      <xdr:col>49</xdr:col>
      <xdr:colOff>174344</xdr:colOff>
      <xdr:row>5</xdr:row>
      <xdr:rowOff>85936</xdr:rowOff>
    </xdr:to>
    <xdr:pic>
      <xdr:nvPicPr>
        <xdr:cNvPr id="35" name="Image 34">
          <a:hlinkClick xmlns:r="http://schemas.openxmlformats.org/officeDocument/2006/relationships" r:id="rId8" tooltip=" "/>
          <a:extLst>
            <a:ext uri="{FF2B5EF4-FFF2-40B4-BE49-F238E27FC236}">
              <a16:creationId xmlns="" xmlns:a16="http://schemas.microsoft.com/office/drawing/2014/main" id="{35D099B7-4671-4D67-8F86-866ACD1E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420" y="190513"/>
          <a:ext cx="805672" cy="72886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277561</xdr:colOff>
      <xdr:row>1</xdr:row>
      <xdr:rowOff>137328</xdr:rowOff>
    </xdr:from>
    <xdr:to>
      <xdr:col>25</xdr:col>
      <xdr:colOff>146255</xdr:colOff>
      <xdr:row>5</xdr:row>
      <xdr:rowOff>67265</xdr:rowOff>
    </xdr:to>
    <xdr:pic macro="[0]!BoxConfirmationEffacerScoresP8">
      <xdr:nvPicPr>
        <xdr:cNvPr id="12" name="Image 11">
          <a:extLst>
            <a:ext uri="{FF2B5EF4-FFF2-40B4-BE49-F238E27FC236}">
              <a16:creationId xmlns="" xmlns:a16="http://schemas.microsoft.com/office/drawing/2014/main" id="{55437CF3-2233-4BB3-A45F-4C100F6E9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6512" y="208766"/>
          <a:ext cx="1079204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25</xdr:col>
      <xdr:colOff>161567</xdr:colOff>
      <xdr:row>1</xdr:row>
      <xdr:rowOff>138240</xdr:rowOff>
    </xdr:from>
    <xdr:to>
      <xdr:col>29</xdr:col>
      <xdr:colOff>47989</xdr:colOff>
      <xdr:row>5</xdr:row>
      <xdr:rowOff>68177</xdr:rowOff>
    </xdr:to>
    <xdr:pic macro="[0]!BoxConfirmationEffacerNomsP8">
      <xdr:nvPicPr>
        <xdr:cNvPr id="13" name="Image 12">
          <a:extLst>
            <a:ext uri="{FF2B5EF4-FFF2-40B4-BE49-F238E27FC236}">
              <a16:creationId xmlns="" xmlns:a16="http://schemas.microsoft.com/office/drawing/2014/main" id="{2D66957A-F8D1-4DAF-827A-A1A43531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0360" y="209678"/>
          <a:ext cx="1077883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29</xdr:col>
      <xdr:colOff>154307</xdr:colOff>
      <xdr:row>1</xdr:row>
      <xdr:rowOff>123433</xdr:rowOff>
    </xdr:from>
    <xdr:to>
      <xdr:col>59</xdr:col>
      <xdr:colOff>116884</xdr:colOff>
      <xdr:row>5</xdr:row>
      <xdr:rowOff>81433</xdr:rowOff>
    </xdr:to>
    <xdr:pic>
      <xdr:nvPicPr>
        <xdr:cNvPr id="14" name="Image 13">
          <a:hlinkClick xmlns:r="http://schemas.openxmlformats.org/officeDocument/2006/relationships" r:id="rId3" tooltip=" "/>
          <a:extLst>
            <a:ext uri="{FF2B5EF4-FFF2-40B4-BE49-F238E27FC236}">
              <a16:creationId xmlns="" xmlns:a16="http://schemas.microsoft.com/office/drawing/2014/main" id="{981CDE77-2AAD-4A83-BDB2-3B3EEC99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61" y="194871"/>
          <a:ext cx="808644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10</xdr:col>
      <xdr:colOff>267018</xdr:colOff>
      <xdr:row>1</xdr:row>
      <xdr:rowOff>119075</xdr:rowOff>
    </xdr:from>
    <xdr:to>
      <xdr:col>13</xdr:col>
      <xdr:colOff>115131</xdr:colOff>
      <xdr:row>5</xdr:row>
      <xdr:rowOff>77075</xdr:rowOff>
    </xdr:to>
    <xdr:pic>
      <xdr:nvPicPr>
        <xdr:cNvPr id="15" name="Image 14">
          <a:hlinkClick xmlns:r="http://schemas.openxmlformats.org/officeDocument/2006/relationships" r:id="rId5" tooltip=" "/>
          <a:extLst>
            <a:ext uri="{FF2B5EF4-FFF2-40B4-BE49-F238E27FC236}">
              <a16:creationId xmlns="" xmlns:a16="http://schemas.microsoft.com/office/drawing/2014/main" id="{B31B99B6-36AF-4F89-B6E0-A68C3415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00522" y="190513"/>
          <a:ext cx="755494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13</xdr:col>
      <xdr:colOff>179592</xdr:colOff>
      <xdr:row>1</xdr:row>
      <xdr:rowOff>124627</xdr:rowOff>
    </xdr:from>
    <xdr:to>
      <xdr:col>16</xdr:col>
      <xdr:colOff>646</xdr:colOff>
      <xdr:row>5</xdr:row>
      <xdr:rowOff>82627</xdr:rowOff>
    </xdr:to>
    <xdr:pic macro="[0]!BoxConfirmationExporterP8">
      <xdr:nvPicPr>
        <xdr:cNvPr id="19" name="Image 18">
          <a:extLst>
            <a:ext uri="{FF2B5EF4-FFF2-40B4-BE49-F238E27FC236}">
              <a16:creationId xmlns="" xmlns:a16="http://schemas.microsoft.com/office/drawing/2014/main" id="{CD5BFFE2-0D54-4813-BA15-EEE5B263C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477" y="196065"/>
          <a:ext cx="709363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16</xdr:col>
      <xdr:colOff>134230</xdr:colOff>
      <xdr:row>1</xdr:row>
      <xdr:rowOff>124627</xdr:rowOff>
    </xdr:from>
    <xdr:to>
      <xdr:col>18</xdr:col>
      <xdr:colOff>241838</xdr:colOff>
      <xdr:row>5</xdr:row>
      <xdr:rowOff>82627</xdr:rowOff>
    </xdr:to>
    <xdr:pic macro="[0]!BoxConfirmationImprimerP8">
      <xdr:nvPicPr>
        <xdr:cNvPr id="20" name="Image 19">
          <a:extLst>
            <a:ext uri="{FF2B5EF4-FFF2-40B4-BE49-F238E27FC236}">
              <a16:creationId xmlns="" xmlns:a16="http://schemas.microsoft.com/office/drawing/2014/main" id="{87FC9CD6-0B88-45B3-B7A1-33451CDAF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2497" y="196065"/>
          <a:ext cx="712529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19</xdr:col>
      <xdr:colOff>96783</xdr:colOff>
      <xdr:row>1</xdr:row>
      <xdr:rowOff>128596</xdr:rowOff>
    </xdr:from>
    <xdr:to>
      <xdr:col>21</xdr:col>
      <xdr:colOff>146834</xdr:colOff>
      <xdr:row>5</xdr:row>
      <xdr:rowOff>58533</xdr:rowOff>
    </xdr:to>
    <xdr:pic macro="[0]!ClickDisquette">
      <xdr:nvPicPr>
        <xdr:cNvPr id="21" name="Image 20">
          <a:extLst>
            <a:ext uri="{FF2B5EF4-FFF2-40B4-BE49-F238E27FC236}">
              <a16:creationId xmlns="" xmlns:a16="http://schemas.microsoft.com/office/drawing/2014/main" id="{4401AECC-0BAF-4793-8965-32D17A4E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2432" y="200034"/>
          <a:ext cx="654972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438904</xdr:colOff>
      <xdr:row>2</xdr:row>
      <xdr:rowOff>19456</xdr:rowOff>
    </xdr:from>
    <xdr:to>
      <xdr:col>11</xdr:col>
      <xdr:colOff>28150</xdr:colOff>
      <xdr:row>5</xdr:row>
      <xdr:rowOff>168468</xdr:rowOff>
    </xdr:to>
    <xdr:pic macro="[0]!ClickDisquette">
      <xdr:nvPicPr>
        <xdr:cNvPr id="16" name="Image 15">
          <a:extLst>
            <a:ext uri="{FF2B5EF4-FFF2-40B4-BE49-F238E27FC236}">
              <a16:creationId xmlns="" xmlns:a16="http://schemas.microsoft.com/office/drawing/2014/main" id="{9D282CAF-AC79-4A0C-B6E3-C558CE9B2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9742" y="343306"/>
          <a:ext cx="652871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11</xdr:col>
      <xdr:colOff>162538</xdr:colOff>
      <xdr:row>2</xdr:row>
      <xdr:rowOff>25806</xdr:rowOff>
    </xdr:from>
    <xdr:to>
      <xdr:col>13</xdr:col>
      <xdr:colOff>111155</xdr:colOff>
      <xdr:row>5</xdr:row>
      <xdr:rowOff>172437</xdr:rowOff>
    </xdr:to>
    <xdr:pic macro="[0]!BoxConfirmationEffacerScoresPM">
      <xdr:nvPicPr>
        <xdr:cNvPr id="17" name="Image 16">
          <a:extLst>
            <a:ext uri="{FF2B5EF4-FFF2-40B4-BE49-F238E27FC236}">
              <a16:creationId xmlns="" xmlns:a16="http://schemas.microsoft.com/office/drawing/2014/main" id="{7FA5184D-D5FD-4084-B6F5-CC7FABC9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001" y="349656"/>
          <a:ext cx="1075742" cy="68955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13</xdr:col>
      <xdr:colOff>125752</xdr:colOff>
      <xdr:row>2</xdr:row>
      <xdr:rowOff>24337</xdr:rowOff>
    </xdr:from>
    <xdr:to>
      <xdr:col>15</xdr:col>
      <xdr:colOff>104802</xdr:colOff>
      <xdr:row>5</xdr:row>
      <xdr:rowOff>173349</xdr:rowOff>
    </xdr:to>
    <xdr:pic macro="[0]!BoxConfirmationEffacerNomsPM">
      <xdr:nvPicPr>
        <xdr:cNvPr id="18" name="Image 17">
          <a:extLst>
            <a:ext uri="{FF2B5EF4-FFF2-40B4-BE49-F238E27FC236}">
              <a16:creationId xmlns="" xmlns:a16="http://schemas.microsoft.com/office/drawing/2014/main" id="{EFB9A99A-839F-4CD4-8EFF-703D9887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340" y="348187"/>
          <a:ext cx="1074425" cy="69193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15</xdr:col>
      <xdr:colOff>193409</xdr:colOff>
      <xdr:row>2</xdr:row>
      <xdr:rowOff>14289</xdr:rowOff>
    </xdr:from>
    <xdr:to>
      <xdr:col>16</xdr:col>
      <xdr:colOff>420222</xdr:colOff>
      <xdr:row>6</xdr:row>
      <xdr:rowOff>10389</xdr:rowOff>
    </xdr:to>
    <xdr:pic>
      <xdr:nvPicPr>
        <xdr:cNvPr id="9" name="Image 8">
          <a:hlinkClick xmlns:r="http://schemas.openxmlformats.org/officeDocument/2006/relationships" r:id="rId4" tooltip=" "/>
          <a:extLst>
            <a:ext uri="{FF2B5EF4-FFF2-40B4-BE49-F238E27FC236}">
              <a16:creationId xmlns="" xmlns:a16="http://schemas.microsoft.com/office/drawing/2014/main" id="{B95B3F62-B691-4909-86AA-F57E555C8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0372" y="338139"/>
          <a:ext cx="806250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3</xdr:col>
      <xdr:colOff>1239</xdr:colOff>
      <xdr:row>1</xdr:row>
      <xdr:rowOff>59477</xdr:rowOff>
    </xdr:from>
    <xdr:to>
      <xdr:col>3</xdr:col>
      <xdr:colOff>156697</xdr:colOff>
      <xdr:row>6</xdr:row>
      <xdr:rowOff>110596</xdr:rowOff>
    </xdr:to>
    <xdr:sp macro="" textlink="">
      <xdr:nvSpPr>
        <xdr:cNvPr id="3" name="Accolade fermante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2074514" y="202352"/>
          <a:ext cx="163396" cy="955994"/>
        </a:xfrm>
        <a:prstGeom prst="rightBrace">
          <a:avLst>
            <a:gd name="adj1" fmla="val 73550"/>
            <a:gd name="adj2" fmla="val 13786"/>
          </a:avLst>
        </a:prstGeom>
        <a:noFill/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absolute">
    <xdr:from>
      <xdr:col>8</xdr:col>
      <xdr:colOff>132141</xdr:colOff>
      <xdr:row>2</xdr:row>
      <xdr:rowOff>9935</xdr:rowOff>
    </xdr:from>
    <xdr:to>
      <xdr:col>9</xdr:col>
      <xdr:colOff>337523</xdr:colOff>
      <xdr:row>6</xdr:row>
      <xdr:rowOff>6035</xdr:rowOff>
    </xdr:to>
    <xdr:pic>
      <xdr:nvPicPr>
        <xdr:cNvPr id="13" name="Image 12">
          <a:hlinkClick xmlns:r="http://schemas.openxmlformats.org/officeDocument/2006/relationships" r:id="rId6" tooltip=" "/>
          <a:extLst>
            <a:ext uri="{FF2B5EF4-FFF2-40B4-BE49-F238E27FC236}">
              <a16:creationId xmlns="" xmlns:a16="http://schemas.microsoft.com/office/drawing/2014/main" id="{1C1E364E-0762-4F50-9D86-7BF5B21F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983541" y="333785"/>
          <a:ext cx="753070" cy="72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300030</xdr:colOff>
      <xdr:row>1</xdr:row>
      <xdr:rowOff>57156</xdr:rowOff>
    </xdr:from>
    <xdr:to>
      <xdr:col>8</xdr:col>
      <xdr:colOff>142106</xdr:colOff>
      <xdr:row>2</xdr:row>
      <xdr:rowOff>114307</xdr:rowOff>
    </xdr:to>
    <xdr:sp macro="" textlink="">
      <xdr:nvSpPr>
        <xdr:cNvPr id="2" name="ZoneTexte 1">
          <a:extLst>
            <a:ext uri="{FF2B5EF4-FFF2-40B4-BE49-F238E27FC236}">
              <a16:creationId xmlns="" xmlns:a16="http://schemas.microsoft.com/office/drawing/2014/main" id="{EA3E70F9-5514-4AB7-896E-0767983A630B}"/>
            </a:ext>
          </a:extLst>
        </xdr:cNvPr>
        <xdr:cNvSpPr txBox="1"/>
      </xdr:nvSpPr>
      <xdr:spPr>
        <a:xfrm>
          <a:off x="2308730" y="199263"/>
          <a:ext cx="2223326" cy="237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fr-FR" sz="1000" b="1">
              <a:latin typeface="Arial" panose="020B0604020202020204" pitchFamily="34" charset="0"/>
              <a:cs typeface="Arial" panose="020B0604020202020204" pitchFamily="34" charset="0"/>
            </a:rPr>
            <a:t>Nombre de poules à afficher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732271</xdr:colOff>
      <xdr:row>2</xdr:row>
      <xdr:rowOff>110279</xdr:rowOff>
    </xdr:from>
    <xdr:to>
      <xdr:col>9</xdr:col>
      <xdr:colOff>393278</xdr:colOff>
      <xdr:row>7</xdr:row>
      <xdr:rowOff>24423</xdr:rowOff>
    </xdr:to>
    <xdr:pic>
      <xdr:nvPicPr>
        <xdr:cNvPr id="12" name="Image 11">
          <a:hlinkClick xmlns:r="http://schemas.openxmlformats.org/officeDocument/2006/relationships" r:id="rId1" tooltip=" "/>
          <a:extLst>
            <a:ext uri="{FF2B5EF4-FFF2-40B4-BE49-F238E27FC236}">
              <a16:creationId xmlns="" xmlns:a16="http://schemas.microsoft.com/office/drawing/2014/main" id="{E283C332-D117-40B5-91C4-B1E95C31F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42114" y="602538"/>
          <a:ext cx="757582" cy="71456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9</xdr:col>
      <xdr:colOff>457902</xdr:colOff>
      <xdr:row>2</xdr:row>
      <xdr:rowOff>115846</xdr:rowOff>
    </xdr:from>
    <xdr:to>
      <xdr:col>11</xdr:col>
      <xdr:colOff>71598</xdr:colOff>
      <xdr:row>7</xdr:row>
      <xdr:rowOff>29990</xdr:rowOff>
    </xdr:to>
    <xdr:pic macro="[0]!BoxConfirmationExporterTED">
      <xdr:nvPicPr>
        <xdr:cNvPr id="13" name="Image 12">
          <a:extLst>
            <a:ext uri="{FF2B5EF4-FFF2-40B4-BE49-F238E27FC236}">
              <a16:creationId xmlns="" xmlns:a16="http://schemas.microsoft.com/office/drawing/2014/main" id="{326FADEA-A2D8-4FE6-8ED3-A6E6D580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4320" y="608105"/>
          <a:ext cx="710272" cy="71456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11</xdr:col>
      <xdr:colOff>225572</xdr:colOff>
      <xdr:row>2</xdr:row>
      <xdr:rowOff>115846</xdr:rowOff>
    </xdr:from>
    <xdr:to>
      <xdr:col>12</xdr:col>
      <xdr:colOff>42623</xdr:colOff>
      <xdr:row>7</xdr:row>
      <xdr:rowOff>29990</xdr:rowOff>
    </xdr:to>
    <xdr:pic macro="[0]!BoxConfirmationImprimerTED">
      <xdr:nvPicPr>
        <xdr:cNvPr id="14" name="Image 13">
          <a:extLst>
            <a:ext uri="{FF2B5EF4-FFF2-40B4-BE49-F238E27FC236}">
              <a16:creationId xmlns="" xmlns:a16="http://schemas.microsoft.com/office/drawing/2014/main" id="{829FC02E-7A5C-4F7F-8E2D-4991A344F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8566" y="608105"/>
          <a:ext cx="713522" cy="71456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12</xdr:col>
      <xdr:colOff>200231</xdr:colOff>
      <xdr:row>2</xdr:row>
      <xdr:rowOff>119826</xdr:rowOff>
    </xdr:from>
    <xdr:to>
      <xdr:col>14</xdr:col>
      <xdr:colOff>136785</xdr:colOff>
      <xdr:row>7</xdr:row>
      <xdr:rowOff>5832</xdr:rowOff>
    </xdr:to>
    <xdr:pic macro="[0]!ClickDisquette">
      <xdr:nvPicPr>
        <xdr:cNvPr id="15" name="Image 14">
          <a:extLst>
            <a:ext uri="{FF2B5EF4-FFF2-40B4-BE49-F238E27FC236}">
              <a16:creationId xmlns="" xmlns:a16="http://schemas.microsoft.com/office/drawing/2014/main" id="{A7ACC83C-D227-4541-AC4D-6292E6A5A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696" y="612085"/>
          <a:ext cx="656932" cy="68642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14</xdr:col>
      <xdr:colOff>271017</xdr:colOff>
      <xdr:row>2</xdr:row>
      <xdr:rowOff>123805</xdr:rowOff>
    </xdr:from>
    <xdr:to>
      <xdr:col>16</xdr:col>
      <xdr:colOff>672568</xdr:colOff>
      <xdr:row>7</xdr:row>
      <xdr:rowOff>9811</xdr:rowOff>
    </xdr:to>
    <xdr:pic macro="[0]!BoxConfirmationEffacerScoresTED">
      <xdr:nvPicPr>
        <xdr:cNvPr id="16" name="Image 15">
          <a:extLst>
            <a:ext uri="{FF2B5EF4-FFF2-40B4-BE49-F238E27FC236}">
              <a16:creationId xmlns="" xmlns:a16="http://schemas.microsoft.com/office/drawing/2014/main" id="{B7C3E20D-AB80-4A1B-9757-767DFBB53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0860" y="616064"/>
          <a:ext cx="1081908" cy="68642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16</xdr:col>
      <xdr:colOff>687231</xdr:colOff>
      <xdr:row>2</xdr:row>
      <xdr:rowOff>124720</xdr:rowOff>
    </xdr:from>
    <xdr:to>
      <xdr:col>17</xdr:col>
      <xdr:colOff>9573</xdr:colOff>
      <xdr:row>7</xdr:row>
      <xdr:rowOff>10726</xdr:rowOff>
    </xdr:to>
    <xdr:pic macro="[0]!BoxConfirmationEffacerNomsTED">
      <xdr:nvPicPr>
        <xdr:cNvPr id="17" name="Image 16">
          <a:extLst>
            <a:ext uri="{FF2B5EF4-FFF2-40B4-BE49-F238E27FC236}">
              <a16:creationId xmlns="" xmlns:a16="http://schemas.microsoft.com/office/drawing/2014/main" id="{F6DE60EB-7128-439D-9B76-3D6E779F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7431" y="616979"/>
          <a:ext cx="1079264" cy="68642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  <xdr:twoCellAnchor editAs="absolute">
    <xdr:from>
      <xdr:col>17</xdr:col>
      <xdr:colOff>111096</xdr:colOff>
      <xdr:row>2</xdr:row>
      <xdr:rowOff>115473</xdr:rowOff>
    </xdr:from>
    <xdr:to>
      <xdr:col>18</xdr:col>
      <xdr:colOff>208533</xdr:colOff>
      <xdr:row>7</xdr:row>
      <xdr:rowOff>27689</xdr:rowOff>
    </xdr:to>
    <xdr:pic>
      <xdr:nvPicPr>
        <xdr:cNvPr id="7" name="Image 6">
          <a:hlinkClick xmlns:r="http://schemas.openxmlformats.org/officeDocument/2006/relationships" r:id="rId8" tooltip=" "/>
          <a:extLst>
            <a:ext uri="{FF2B5EF4-FFF2-40B4-BE49-F238E27FC236}">
              <a16:creationId xmlns="" xmlns:a16="http://schemas.microsoft.com/office/drawing/2014/main" id="{49C09E61-E52F-4FDF-8BB9-A4E381FB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8218" y="607732"/>
          <a:ext cx="805809" cy="7126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 fPrint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0000"/>
  </sheetPr>
  <dimension ref="B1:P21"/>
  <sheetViews>
    <sheetView showGridLines="0" showRowColHeaders="0" tabSelected="1" showRuler="0" zoomScale="106" zoomScaleNormal="106" zoomScalePageLayoutView="70" workbookViewId="0"/>
  </sheetViews>
  <sheetFormatPr baseColWidth="10" defaultColWidth="11.42578125" defaultRowHeight="14.25"/>
  <cols>
    <col min="1" max="1" width="5.28515625" style="138" customWidth="1"/>
    <col min="2" max="2" width="8.5703125" style="138" customWidth="1"/>
    <col min="3" max="3" width="27.140625" style="138" customWidth="1"/>
    <col min="4" max="4" width="8.5703125" style="138" customWidth="1"/>
    <col min="5" max="5" width="27.140625" style="138" customWidth="1"/>
    <col min="6" max="6" width="8.5703125" style="138" customWidth="1"/>
    <col min="7" max="7" width="27.140625" style="138" customWidth="1"/>
    <col min="8" max="8" width="8.5703125" style="138" customWidth="1"/>
    <col min="9" max="9" width="9.28515625" style="138" customWidth="1"/>
    <col min="10" max="10" width="8.5703125" style="138" customWidth="1"/>
    <col min="11" max="11" width="27.140625" style="138" customWidth="1"/>
    <col min="12" max="12" width="8.5703125" style="138" customWidth="1"/>
    <col min="13" max="13" width="27.140625" style="138" customWidth="1"/>
    <col min="14" max="14" width="8.5703125" style="138" customWidth="1"/>
    <col min="15" max="15" width="27.140625" style="138" customWidth="1"/>
    <col min="16" max="16" width="8.5703125" style="138" customWidth="1"/>
    <col min="17" max="17" width="5.28515625" style="138" customWidth="1"/>
    <col min="18" max="16384" width="11.42578125" style="138"/>
  </cols>
  <sheetData>
    <row r="1" spans="2:16" ht="30" customHeight="1" thickBot="1"/>
    <row r="2" spans="2:16" ht="37.5" customHeight="1" thickTop="1">
      <c r="B2" s="148"/>
      <c r="C2" s="149"/>
      <c r="D2" s="149"/>
      <c r="E2" s="149"/>
      <c r="F2" s="149"/>
      <c r="G2" s="149"/>
      <c r="H2" s="150"/>
      <c r="J2" s="139"/>
      <c r="K2" s="140"/>
      <c r="L2" s="140"/>
      <c r="M2" s="140"/>
      <c r="N2" s="140"/>
      <c r="O2" s="140"/>
      <c r="P2" s="141"/>
    </row>
    <row r="3" spans="2:16" ht="37.5" customHeight="1">
      <c r="B3" s="151"/>
      <c r="C3" s="230"/>
      <c r="D3" s="230"/>
      <c r="E3" s="230"/>
      <c r="F3" s="230"/>
      <c r="G3" s="230"/>
      <c r="H3" s="152"/>
      <c r="J3" s="142"/>
      <c r="K3" s="232"/>
      <c r="L3" s="232"/>
      <c r="M3" s="232"/>
      <c r="N3" s="232"/>
      <c r="O3" s="232"/>
      <c r="P3" s="143"/>
    </row>
    <row r="4" spans="2:16" ht="37.5" customHeight="1">
      <c r="B4" s="151"/>
      <c r="C4" s="230"/>
      <c r="D4" s="230"/>
      <c r="E4" s="230"/>
      <c r="F4" s="230"/>
      <c r="G4" s="230"/>
      <c r="H4" s="153"/>
      <c r="J4" s="142"/>
      <c r="K4" s="231"/>
      <c r="L4" s="231"/>
      <c r="M4" s="231"/>
      <c r="N4" s="231"/>
      <c r="O4" s="231"/>
      <c r="P4" s="144"/>
    </row>
    <row r="5" spans="2:16" ht="49.35" customHeight="1">
      <c r="B5" s="151"/>
      <c r="C5" s="158"/>
      <c r="D5" s="158"/>
      <c r="E5" s="158"/>
      <c r="F5" s="158"/>
      <c r="G5" s="158"/>
      <c r="H5" s="152"/>
      <c r="J5" s="142"/>
      <c r="K5" s="157"/>
      <c r="L5" s="157"/>
      <c r="M5" s="157"/>
      <c r="N5" s="157"/>
      <c r="O5" s="157"/>
      <c r="P5" s="143"/>
    </row>
    <row r="6" spans="2:16" ht="67.5" customHeight="1">
      <c r="B6" s="151"/>
      <c r="C6" s="158"/>
      <c r="D6" s="158"/>
      <c r="E6" s="158"/>
      <c r="F6" s="158"/>
      <c r="G6" s="158"/>
      <c r="H6" s="152"/>
      <c r="J6" s="142"/>
      <c r="K6" s="194"/>
      <c r="L6" s="194"/>
      <c r="M6" s="194"/>
      <c r="N6" s="194"/>
      <c r="O6" s="194"/>
      <c r="P6" s="143"/>
    </row>
    <row r="7" spans="2:16" ht="49.35" customHeight="1">
      <c r="B7" s="151"/>
      <c r="C7" s="158"/>
      <c r="D7" s="158"/>
      <c r="E7" s="158"/>
      <c r="F7" s="158"/>
      <c r="G7" s="158"/>
      <c r="H7" s="152"/>
      <c r="J7" s="142"/>
      <c r="K7" s="157"/>
      <c r="L7" s="157"/>
      <c r="M7" s="157"/>
      <c r="N7" s="157"/>
      <c r="O7" s="157"/>
      <c r="P7" s="143"/>
    </row>
    <row r="8" spans="2:16" ht="67.5" customHeight="1">
      <c r="B8" s="151"/>
      <c r="C8" s="158"/>
      <c r="D8" s="158"/>
      <c r="E8" s="158"/>
      <c r="F8" s="158"/>
      <c r="G8" s="158"/>
      <c r="H8" s="152"/>
      <c r="J8" s="142"/>
      <c r="K8" s="194"/>
      <c r="L8" s="194"/>
      <c r="M8" s="194"/>
      <c r="N8" s="194"/>
      <c r="O8" s="194"/>
      <c r="P8" s="143"/>
    </row>
    <row r="9" spans="2:16" ht="49.35" customHeight="1">
      <c r="B9" s="151"/>
      <c r="C9" s="158"/>
      <c r="D9" s="158"/>
      <c r="E9" s="158"/>
      <c r="F9" s="158"/>
      <c r="G9" s="158"/>
      <c r="H9" s="152"/>
      <c r="J9" s="142"/>
      <c r="K9" s="157"/>
      <c r="L9" s="157"/>
      <c r="M9" s="157"/>
      <c r="N9" s="157"/>
      <c r="O9" s="157"/>
      <c r="P9" s="143"/>
    </row>
    <row r="10" spans="2:16" ht="67.5" customHeight="1">
      <c r="B10" s="151"/>
      <c r="C10" s="158"/>
      <c r="D10" s="158"/>
      <c r="E10" s="158"/>
      <c r="F10" s="158"/>
      <c r="G10" s="158"/>
      <c r="H10" s="152"/>
      <c r="J10" s="142"/>
      <c r="K10" s="194"/>
      <c r="L10" s="194"/>
      <c r="M10" s="194"/>
      <c r="N10" s="194"/>
      <c r="O10" s="194"/>
      <c r="P10" s="143"/>
    </row>
    <row r="11" spans="2:16" ht="49.35" customHeight="1" thickBot="1">
      <c r="B11" s="154"/>
      <c r="C11" s="155"/>
      <c r="D11" s="155"/>
      <c r="E11" s="155"/>
      <c r="F11" s="155"/>
      <c r="G11" s="155"/>
      <c r="H11" s="156"/>
      <c r="J11" s="145"/>
      <c r="K11" s="146"/>
      <c r="L11" s="146"/>
      <c r="M11" s="146"/>
      <c r="N11" s="146"/>
      <c r="O11" s="146"/>
      <c r="P11" s="147"/>
    </row>
    <row r="12" spans="2:16" ht="13.15" customHeight="1" thickTop="1"/>
    <row r="20" ht="18.75" customHeight="1"/>
    <row r="21" ht="30" customHeight="1"/>
  </sheetData>
  <sheetProtection algorithmName="SHA-512" hashValue="CZqmZeJjb6BND4lHKqJW02I8Mk/8wch/6uENPBgxdxUB7KN+RAc+84C5SZ4pMDzqltzt71olDXmnT5zWwa2O/Q==" saltValue="wFcZyIo4+fKuPzQUKnc1SQ==" spinCount="100000" sheet="1" objects="1" scenarios="1"/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C000"/>
  </sheetPr>
  <dimension ref="A1:V212"/>
  <sheetViews>
    <sheetView showGridLines="0" showRowColHeaders="0" showRuler="0" zoomScale="79" zoomScaleNormal="79" zoomScalePageLayoutView="80" workbookViewId="0">
      <pane ySplit="1" topLeftCell="A4" activePane="bottomLeft" state="frozen"/>
      <selection pane="bottomLeft" activeCell="P15" sqref="P15:Q28"/>
    </sheetView>
  </sheetViews>
  <sheetFormatPr baseColWidth="10" defaultColWidth="11.42578125" defaultRowHeight="10.5" customHeight="1"/>
  <cols>
    <col min="1" max="1" width="3.5703125" style="9" customWidth="1"/>
    <col min="2" max="2" width="12.5703125" style="9" customWidth="1"/>
    <col min="3" max="3" width="2.85546875" style="9" customWidth="1"/>
    <col min="4" max="4" width="12.5703125" style="9" customWidth="1"/>
    <col min="5" max="5" width="2.85546875" style="9" customWidth="1"/>
    <col min="6" max="6" width="12.5703125" style="9" customWidth="1"/>
    <col min="7" max="7" width="2.85546875" style="9" customWidth="1"/>
    <col min="8" max="8" width="12.5703125" style="9" customWidth="1"/>
    <col min="9" max="9" width="2.85546875" style="9" customWidth="1"/>
    <col min="10" max="10" width="12.5703125" style="9" customWidth="1"/>
    <col min="11" max="11" width="2.85546875" style="9" customWidth="1"/>
    <col min="12" max="12" width="12.5703125" style="9" customWidth="1"/>
    <col min="13" max="13" width="6" style="9" customWidth="1"/>
    <col min="14" max="14" width="3.28515625" style="9" customWidth="1"/>
    <col min="15" max="15" width="8" style="9" customWidth="1"/>
    <col min="16" max="16" width="1.42578125" style="9" customWidth="1"/>
    <col min="17" max="17" width="25.28515625" style="9" customWidth="1"/>
    <col min="18" max="18" width="3" style="9" customWidth="1"/>
    <col min="19" max="19" width="2.140625" style="9" customWidth="1"/>
    <col min="20" max="20" width="11.42578125" style="9"/>
    <col min="21" max="22" width="28.5703125" style="132" hidden="1" customWidth="1"/>
    <col min="23" max="16384" width="11.42578125" style="9"/>
  </cols>
  <sheetData>
    <row r="1" spans="1:18" s="102" customFormat="1" ht="26.25" customHeight="1" thickTop="1" thickBot="1">
      <c r="B1" s="180" t="s">
        <v>314</v>
      </c>
      <c r="C1" s="105"/>
      <c r="D1" s="105"/>
      <c r="E1" s="105"/>
      <c r="F1" s="105"/>
      <c r="G1" s="100"/>
      <c r="H1" s="204">
        <v>32</v>
      </c>
      <c r="I1" s="182" t="s">
        <v>350</v>
      </c>
      <c r="J1" s="104"/>
      <c r="K1" s="104"/>
      <c r="L1" s="101"/>
      <c r="N1" s="103"/>
      <c r="O1" s="103"/>
    </row>
    <row r="2" spans="1:18" ht="10.5" customHeight="1" thickTop="1">
      <c r="G2" s="10"/>
      <c r="J2" s="31"/>
      <c r="K2" s="31"/>
      <c r="N2" s="31"/>
      <c r="O2" s="31"/>
    </row>
    <row r="3" spans="1:18" ht="10.5" customHeight="1" thickBot="1">
      <c r="A3" s="255">
        <v>1</v>
      </c>
      <c r="B3" s="7"/>
      <c r="C3" s="1"/>
      <c r="I3" s="163"/>
      <c r="J3" s="163"/>
      <c r="K3" s="163"/>
      <c r="L3" s="163"/>
      <c r="M3" s="163"/>
      <c r="P3" s="89"/>
      <c r="Q3" s="90"/>
    </row>
    <row r="4" spans="1:18" ht="10.5" customHeight="1" thickBot="1">
      <c r="A4" s="256"/>
      <c r="B4" s="14" t="s">
        <v>71</v>
      </c>
      <c r="C4" s="5"/>
      <c r="D4" s="125" t="str">
        <f>IF(OR(B3="",B5=""),"",IF(AND(B3="ABS",B5="ABS"),"ABS",IF(B3="ABS",B5,IF(B5="ABS",B3,IF(OR(C3="",C5="",C3=C5),"",IF(C3&gt;C5,B3,B5))))))</f>
        <v/>
      </c>
      <c r="E4" s="1"/>
      <c r="I4" s="163"/>
      <c r="J4" s="165"/>
      <c r="K4" s="165"/>
      <c r="L4" s="165"/>
      <c r="M4" s="163"/>
      <c r="N4" s="31"/>
      <c r="O4" s="31"/>
      <c r="P4" s="31"/>
      <c r="Q4" s="241"/>
      <c r="R4" s="31"/>
    </row>
    <row r="5" spans="1:18" ht="10.5" customHeight="1" thickBot="1">
      <c r="A5" s="255">
        <v>32</v>
      </c>
      <c r="B5" s="8"/>
      <c r="C5" s="2"/>
      <c r="D5" s="12"/>
      <c r="E5" s="13"/>
      <c r="I5" s="163"/>
      <c r="J5" s="165"/>
      <c r="K5" s="165"/>
      <c r="L5" s="165"/>
      <c r="M5" s="163"/>
      <c r="N5" s="31"/>
      <c r="O5" s="240"/>
      <c r="P5" s="240"/>
      <c r="Q5" s="240"/>
      <c r="R5" s="31"/>
    </row>
    <row r="6" spans="1:18" ht="10.5" customHeight="1" thickBot="1">
      <c r="A6" s="256"/>
      <c r="D6" s="16" t="s">
        <v>87</v>
      </c>
      <c r="E6" s="6"/>
      <c r="F6" s="125" t="str">
        <f>IF(OR(D4="",D8=""),"",IF(D4="ABS",D8,IF(D8="ABS",D4,IF(AND(D4="ABS",D8="ABS"),"ABS",IF(OR(E4="",E8="",E4=E8),"",IF(E4&gt;E8,D4,D8))))))</f>
        <v/>
      </c>
      <c r="G6" s="1"/>
      <c r="H6" s="16"/>
      <c r="I6" s="163"/>
      <c r="J6" s="163"/>
      <c r="K6" s="163"/>
      <c r="L6" s="163"/>
      <c r="M6" s="163"/>
      <c r="N6" s="31"/>
      <c r="O6" s="240"/>
      <c r="P6" s="240"/>
      <c r="Q6" s="240"/>
      <c r="R6" s="31"/>
    </row>
    <row r="7" spans="1:18" ht="10.5" customHeight="1" thickBot="1">
      <c r="A7" s="255">
        <v>17</v>
      </c>
      <c r="B7" s="7"/>
      <c r="C7" s="1"/>
      <c r="E7" s="15"/>
      <c r="F7" s="12"/>
      <c r="G7" s="13"/>
      <c r="N7" s="31"/>
      <c r="O7" s="240"/>
      <c r="P7" s="240"/>
      <c r="Q7" s="240"/>
      <c r="R7" s="31"/>
    </row>
    <row r="8" spans="1:18" ht="10.5" customHeight="1" thickBot="1">
      <c r="A8" s="256"/>
      <c r="B8" s="14" t="s">
        <v>72</v>
      </c>
      <c r="C8" s="5"/>
      <c r="D8" s="126" t="str">
        <f>IF(OR(B7="",B9=""),"",IF(AND(B7="ABS",B9="ABS"),"ABS",IF(B7="ABS",B9,IF(B9="ABS",B7,IF(OR(C7="",C9="",C7=C9),"",IF(C7&gt;C9,B7,B9))))))</f>
        <v/>
      </c>
      <c r="E8" s="2"/>
      <c r="G8" s="15"/>
      <c r="L8" s="11"/>
      <c r="N8" s="31"/>
      <c r="O8" s="31"/>
      <c r="P8" s="31"/>
      <c r="Q8" s="241"/>
      <c r="R8" s="31"/>
    </row>
    <row r="9" spans="1:18" ht="10.5" customHeight="1" thickBot="1">
      <c r="A9" s="255">
        <v>16</v>
      </c>
      <c r="B9" s="8"/>
      <c r="C9" s="2"/>
      <c r="G9" s="15"/>
      <c r="Q9" s="98"/>
    </row>
    <row r="10" spans="1:18" ht="10.5" customHeight="1" thickBot="1">
      <c r="A10" s="256"/>
      <c r="F10" s="16" t="s">
        <v>129</v>
      </c>
      <c r="G10" s="6"/>
      <c r="H10" s="126" t="str">
        <f>IF(OR(F6="",F14=""),"",IF(F6="ABS",F14,IF(F14="ABS",F6,IF(AND(F6="ABS",F14="ABS"),"ABS",IF(OR(G6="",G14="",G6=G14),"",IF(G6&gt;G14,F6,F14))))))</f>
        <v/>
      </c>
      <c r="I10" s="3"/>
      <c r="Q10" s="90"/>
    </row>
    <row r="11" spans="1:18" ht="10.5" customHeight="1" thickBot="1">
      <c r="A11" s="255">
        <v>9</v>
      </c>
      <c r="B11" s="7"/>
      <c r="C11" s="1"/>
      <c r="G11" s="15"/>
      <c r="H11" s="12"/>
      <c r="I11" s="12"/>
      <c r="J11" s="20"/>
      <c r="P11" s="64"/>
      <c r="Q11" s="98"/>
    </row>
    <row r="12" spans="1:18" ht="10.5" customHeight="1" thickBot="1">
      <c r="A12" s="256"/>
      <c r="B12" s="14" t="s">
        <v>73</v>
      </c>
      <c r="C12" s="5"/>
      <c r="D12" s="125" t="str">
        <f>IF(OR(B11="",B13=""),"",IF(B11="ABS",B13,IF(B13="ABS",B11,IF(AND(B11="ABS",B13="ABS"),"ABS",IF(OR(C11="",C13="",C11=C13),"",IF(C11&gt;C13,B11,B13))))))</f>
        <v/>
      </c>
      <c r="E12" s="1"/>
      <c r="G12" s="15"/>
      <c r="J12" s="20"/>
      <c r="Q12" s="90"/>
    </row>
    <row r="13" spans="1:18" ht="10.5" customHeight="1" thickBot="1">
      <c r="A13" s="255">
        <v>24</v>
      </c>
      <c r="B13" s="8"/>
      <c r="C13" s="2"/>
      <c r="D13" s="12"/>
      <c r="E13" s="13"/>
      <c r="G13" s="15"/>
      <c r="J13" s="20"/>
      <c r="Q13" s="98"/>
    </row>
    <row r="14" spans="1:18" ht="10.5" customHeight="1" thickBot="1">
      <c r="A14" s="256"/>
      <c r="D14" s="16" t="s">
        <v>88</v>
      </c>
      <c r="E14" s="6"/>
      <c r="F14" s="126" t="str">
        <f>IF(OR(D12="",D16=""),"",IF(D12="ABS",D16,IF(D16="ABS",D12,IF(AND(D12="ABS",D16="ABS"),"ABS",IF(OR(E12="",E16="",E12=E16),"",IF(E12&gt;E16,D12,D16))))))</f>
        <v/>
      </c>
      <c r="G14" s="2"/>
      <c r="J14" s="51"/>
      <c r="K14" s="11"/>
      <c r="Q14" s="90"/>
    </row>
    <row r="15" spans="1:18" ht="10.5" customHeight="1" thickBot="1">
      <c r="A15" s="255">
        <v>25</v>
      </c>
      <c r="B15" s="7"/>
      <c r="C15" s="1"/>
      <c r="E15" s="15"/>
      <c r="J15" s="20"/>
      <c r="N15" s="166"/>
      <c r="O15" s="183"/>
      <c r="P15" s="280" t="s">
        <v>356</v>
      </c>
      <c r="Q15" s="11"/>
    </row>
    <row r="16" spans="1:18" ht="10.5" customHeight="1" thickBot="1">
      <c r="A16" s="256"/>
      <c r="B16" s="14" t="s">
        <v>74</v>
      </c>
      <c r="C16" s="5"/>
      <c r="D16" s="126" t="str">
        <f>IF(OR(B15="",B17=""),"",IF(B15="ABS",B17,IF(B17="ABS",B15,IF(AND(B15="ABS",B17="ABS"),"ABS",IF(OR(C15="",C17="",C15=C17),"",IF(C15&gt;C17,B15,B17))))))</f>
        <v/>
      </c>
      <c r="E16" s="2"/>
      <c r="J16" s="20"/>
      <c r="N16" s="166"/>
      <c r="O16" s="184"/>
      <c r="P16" s="281" t="s">
        <v>357</v>
      </c>
      <c r="Q16" s="282"/>
    </row>
    <row r="17" spans="1:19" ht="10.5" customHeight="1" thickBot="1">
      <c r="A17" s="255">
        <v>8</v>
      </c>
      <c r="B17" s="8"/>
      <c r="C17" s="2"/>
      <c r="J17" s="20"/>
      <c r="N17" s="166"/>
      <c r="P17" s="11"/>
      <c r="Q17" s="282"/>
      <c r="R17" s="67"/>
      <c r="S17" s="67"/>
    </row>
    <row r="18" spans="1:19" ht="10.5" customHeight="1" thickBot="1">
      <c r="A18" s="256"/>
      <c r="G18" s="10"/>
      <c r="H18" s="16" t="s">
        <v>104</v>
      </c>
      <c r="I18" s="6"/>
      <c r="J18" s="127" t="str">
        <f>IF(OR(H10="",H26=""),"",IF(H10="ABS",H26,IF(H26="ABS",H10,IF(AND(H10="ABS",H26="ABS"),"ABS",IF(OR(I10="",I26="",I10=I26),"",IF(I10&gt;I26,H10,H26))))))</f>
        <v/>
      </c>
      <c r="K18" s="3"/>
      <c r="O18" s="185"/>
      <c r="P18" s="280" t="s">
        <v>351</v>
      </c>
      <c r="Q18" s="282"/>
      <c r="R18" s="67"/>
      <c r="S18" s="67"/>
    </row>
    <row r="19" spans="1:19" ht="10.5" customHeight="1" thickBot="1">
      <c r="A19" s="255">
        <v>5</v>
      </c>
      <c r="B19" s="7"/>
      <c r="C19" s="1"/>
      <c r="I19" s="15"/>
      <c r="K19" s="13"/>
      <c r="N19" s="166"/>
      <c r="O19" s="186"/>
      <c r="P19" s="280" t="s">
        <v>352</v>
      </c>
      <c r="Q19" s="283"/>
      <c r="R19" s="67"/>
      <c r="S19" s="67"/>
    </row>
    <row r="20" spans="1:19" ht="10.5" customHeight="1" thickBot="1">
      <c r="A20" s="256"/>
      <c r="B20" s="14" t="s">
        <v>75</v>
      </c>
      <c r="C20" s="5"/>
      <c r="D20" s="125" t="str">
        <f>IF(OR(B19="",B21=""),"",IF(B19="ABS",B21,IF(B21="ABS",B19,IF(AND(B19="ABS",B21="ABS"),"ABS",IF(OR(C19="",C21="",C19=C21),"",IF(C19&gt;C21,B19,B21))))))</f>
        <v/>
      </c>
      <c r="E20" s="1"/>
      <c r="I20" s="15"/>
      <c r="K20" s="15"/>
      <c r="N20" s="166"/>
      <c r="P20" s="11"/>
      <c r="Q20" s="264"/>
      <c r="R20" s="67"/>
      <c r="S20" s="67"/>
    </row>
    <row r="21" spans="1:19" ht="10.5" customHeight="1" thickBot="1">
      <c r="A21" s="255">
        <v>28</v>
      </c>
      <c r="B21" s="8"/>
      <c r="C21" s="2"/>
      <c r="D21" s="12"/>
      <c r="E21" s="13"/>
      <c r="I21" s="15"/>
      <c r="K21" s="15"/>
      <c r="N21" s="166"/>
      <c r="O21" s="187"/>
      <c r="P21" s="306" t="s">
        <v>353</v>
      </c>
      <c r="Q21" s="307"/>
      <c r="R21" s="67"/>
      <c r="S21" s="67"/>
    </row>
    <row r="22" spans="1:19" ht="10.5" customHeight="1" thickBot="1">
      <c r="A22" s="256"/>
      <c r="D22" s="16" t="s">
        <v>119</v>
      </c>
      <c r="E22" s="6"/>
      <c r="F22" s="125" t="str">
        <f>IF(OR(D20="",D24=""),"",IF(D20="ABS",D24,IF(D24="ABS",D20,IF(AND(D20="ABS",D24="ABS"),"ABS",IF(OR(E20="",E24="",E20=E24),"",IF(E20&gt;E24,D20,D24))))))</f>
        <v/>
      </c>
      <c r="G22" s="1"/>
      <c r="J22" s="20"/>
      <c r="K22" s="15"/>
      <c r="O22" s="188"/>
      <c r="P22" s="306"/>
      <c r="Q22" s="307"/>
      <c r="R22" s="67"/>
      <c r="S22" s="67"/>
    </row>
    <row r="23" spans="1:19" ht="10.5" customHeight="1" thickBot="1">
      <c r="A23" s="255">
        <v>21</v>
      </c>
      <c r="B23" s="7"/>
      <c r="C23" s="1"/>
      <c r="E23" s="15"/>
      <c r="F23" s="12"/>
      <c r="G23" s="13"/>
      <c r="I23" s="15"/>
      <c r="K23" s="15"/>
      <c r="N23" s="193"/>
      <c r="P23" s="11"/>
      <c r="Q23" s="11"/>
      <c r="R23" s="67"/>
      <c r="S23" s="67"/>
    </row>
    <row r="24" spans="1:19" ht="10.5" customHeight="1" thickBot="1">
      <c r="A24" s="256"/>
      <c r="B24" s="14" t="s">
        <v>76</v>
      </c>
      <c r="C24" s="5"/>
      <c r="D24" s="126" t="str">
        <f>IF(OR(B23="",B25=""),"",IF(B23="ABS",B25,IF(B25="ABS",B23,IF(AND(B23="ABS",B25="ABS"),"ABS",IF(OR(C23="",C25="",C23=C25),"",IF(C23&gt;C25,B23,B25))))))</f>
        <v/>
      </c>
      <c r="E24" s="2"/>
      <c r="G24" s="15"/>
      <c r="I24" s="15"/>
      <c r="K24" s="15"/>
      <c r="N24" s="11"/>
      <c r="O24" s="189"/>
      <c r="P24" s="306" t="s">
        <v>354</v>
      </c>
      <c r="Q24" s="307"/>
      <c r="R24" s="67"/>
      <c r="S24" s="67"/>
    </row>
    <row r="25" spans="1:19" ht="10.5" customHeight="1" thickBot="1">
      <c r="A25" s="255">
        <v>12</v>
      </c>
      <c r="B25" s="8"/>
      <c r="C25" s="2"/>
      <c r="G25" s="15"/>
      <c r="I25" s="15"/>
      <c r="K25" s="15"/>
      <c r="N25" s="193"/>
      <c r="O25" s="190"/>
      <c r="P25" s="306"/>
      <c r="Q25" s="307"/>
      <c r="R25" s="67"/>
      <c r="S25" s="67"/>
    </row>
    <row r="26" spans="1:19" ht="10.5" customHeight="1" thickBot="1">
      <c r="A26" s="256"/>
      <c r="F26" s="16" t="s">
        <v>130</v>
      </c>
      <c r="G26" s="6"/>
      <c r="H26" s="126" t="str">
        <f>IF(OR(F22="",F30=""),"",IF(F22="ABS",F30,IF(F30="ABS",F22,IF(AND(F22="ABS",F30="ABS"),"ABS",IF(OR(G22="",G30="",G22=G30),"",IF(G22&gt;G30,F22,F30))))))</f>
        <v/>
      </c>
      <c r="I26" s="2"/>
      <c r="K26" s="15"/>
      <c r="N26" s="11"/>
      <c r="P26" s="11"/>
      <c r="Q26" s="11"/>
      <c r="R26" s="67"/>
      <c r="S26" s="67"/>
    </row>
    <row r="27" spans="1:19" ht="10.5" customHeight="1" thickBot="1">
      <c r="A27" s="255">
        <v>13</v>
      </c>
      <c r="B27" s="7"/>
      <c r="C27" s="1"/>
      <c r="G27" s="15"/>
      <c r="K27" s="15"/>
      <c r="N27" s="193"/>
      <c r="O27" s="191"/>
      <c r="P27" s="306" t="s">
        <v>355</v>
      </c>
      <c r="Q27" s="307"/>
      <c r="R27" s="67"/>
      <c r="S27" s="67"/>
    </row>
    <row r="28" spans="1:19" ht="10.5" customHeight="1" thickBot="1">
      <c r="A28" s="256"/>
      <c r="B28" s="14" t="s">
        <v>77</v>
      </c>
      <c r="C28" s="5"/>
      <c r="D28" s="125" t="str">
        <f>IF(OR(B27="",B29=""),"",IF(B27="ABS",B29,IF(B29="ABS",B27,IF(AND(B27="ABS",B29="ABS"),"ABS",IF(OR(C27="",C29="",C27=C29),"",IF(C27&gt;C29,B27,B29))))))</f>
        <v/>
      </c>
      <c r="E28" s="1"/>
      <c r="G28" s="15"/>
      <c r="K28" s="15"/>
      <c r="N28" s="67"/>
      <c r="O28" s="192"/>
      <c r="P28" s="306"/>
      <c r="Q28" s="307"/>
      <c r="R28" s="67"/>
      <c r="S28" s="67"/>
    </row>
    <row r="29" spans="1:19" ht="10.5" customHeight="1" thickBot="1">
      <c r="A29" s="255">
        <v>20</v>
      </c>
      <c r="B29" s="8"/>
      <c r="C29" s="2"/>
      <c r="D29" s="12"/>
      <c r="E29" s="13"/>
      <c r="G29" s="15"/>
      <c r="K29" s="15"/>
      <c r="N29" s="67"/>
      <c r="R29" s="67"/>
      <c r="S29" s="67"/>
    </row>
    <row r="30" spans="1:19" ht="10.5" customHeight="1" thickBot="1">
      <c r="A30" s="256"/>
      <c r="D30" s="16" t="s">
        <v>120</v>
      </c>
      <c r="E30" s="6"/>
      <c r="F30" s="126" t="str">
        <f>IF(OR(D28="",D32=""),"",IF(D28="ABS",D32,IF(D32="ABS",D28,IF(AND(D28="ABS",D32="ABS"),"ABS",IF(OR(E28="",E32="",E28=E32),"",IF(E28&gt;E32,D28,D32))))))</f>
        <v/>
      </c>
      <c r="G30" s="2"/>
      <c r="K30" s="15"/>
      <c r="L30" s="16"/>
      <c r="M30" s="11"/>
      <c r="N30" s="67"/>
      <c r="R30" s="67"/>
      <c r="S30" s="67"/>
    </row>
    <row r="31" spans="1:19" ht="10.5" customHeight="1" thickBot="1">
      <c r="A31" s="255">
        <v>29</v>
      </c>
      <c r="B31" s="7"/>
      <c r="C31" s="1"/>
      <c r="E31" s="15"/>
      <c r="K31" s="15"/>
      <c r="N31" s="67"/>
      <c r="R31" s="67"/>
      <c r="S31" s="67"/>
    </row>
    <row r="32" spans="1:19" ht="10.5" customHeight="1" thickBot="1">
      <c r="A32" s="256"/>
      <c r="B32" s="14" t="s">
        <v>78</v>
      </c>
      <c r="C32" s="5"/>
      <c r="D32" s="126" t="str">
        <f>IF(OR(B31="",B33=""),"",IF(B31="ABS",B33,IF(B33="ABS",B31,IF(AND(B31="ABS",B33="ABS"),"ABS",IF(OR(C31="",C33="",C31=C33),"",IF(C31&gt;C33,B31,B33))))))</f>
        <v/>
      </c>
      <c r="E32" s="2"/>
      <c r="K32" s="15"/>
      <c r="N32" s="67"/>
      <c r="R32" s="67"/>
      <c r="S32" s="67"/>
    </row>
    <row r="33" spans="1:22" ht="10.5" customHeight="1" thickBot="1">
      <c r="A33" s="255">
        <v>4</v>
      </c>
      <c r="B33" s="8"/>
      <c r="C33" s="2"/>
      <c r="K33" s="15"/>
      <c r="N33" s="67"/>
      <c r="R33" s="67"/>
      <c r="S33" s="67"/>
    </row>
    <row r="34" spans="1:22" ht="10.5" customHeight="1" thickTop="1" thickBot="1">
      <c r="A34" s="256"/>
      <c r="G34" s="10"/>
      <c r="J34" s="16" t="s">
        <v>142</v>
      </c>
      <c r="K34" s="6"/>
      <c r="L34" s="266" t="str">
        <f>IF(OR(J18="",J50=""),"",IF(J18="ABS",J50,IF(J50="ABS",J18,IF(AND(J18="ABS",J50="ABS"),"ABS",IF(OR(K18="",K50="",K18=K50),"",IF(K18&gt;K50,J18,J50))))))</f>
        <v/>
      </c>
      <c r="M34" s="267" t="s">
        <v>185</v>
      </c>
      <c r="N34" s="67"/>
      <c r="O34" s="300" t="s">
        <v>229</v>
      </c>
      <c r="P34" s="301"/>
      <c r="Q34" s="302"/>
      <c r="R34" s="67"/>
      <c r="S34" s="67"/>
      <c r="U34" s="298" t="s">
        <v>337</v>
      </c>
      <c r="V34" s="298" t="s">
        <v>338</v>
      </c>
    </row>
    <row r="35" spans="1:22" ht="10.5" customHeight="1" thickBot="1">
      <c r="A35" s="255">
        <v>3</v>
      </c>
      <c r="B35" s="7"/>
      <c r="C35" s="1"/>
      <c r="K35" s="15"/>
      <c r="N35" s="67"/>
      <c r="O35" s="303"/>
      <c r="P35" s="304"/>
      <c r="Q35" s="305"/>
      <c r="R35" s="67"/>
      <c r="S35" s="67"/>
      <c r="U35" s="299"/>
      <c r="V35" s="299"/>
    </row>
    <row r="36" spans="1:22" ht="10.5" customHeight="1" thickTop="1" thickBot="1">
      <c r="A36" s="256"/>
      <c r="B36" s="14" t="s">
        <v>79</v>
      </c>
      <c r="C36" s="5"/>
      <c r="D36" s="125" t="str">
        <f>IF(OR(B35="",B37=""),"",IF(B35="ABS",B37,IF(B37="ABS",B35,IF(AND(B35="ABS",B37="ABS"),"ABS",IF(OR(C35="",C37="",C35=C37),"",IF(C35&gt;C37,B35,B37))))))</f>
        <v/>
      </c>
      <c r="E36" s="1"/>
      <c r="K36" s="15"/>
      <c r="N36" s="67"/>
      <c r="O36" s="274" t="s">
        <v>268</v>
      </c>
      <c r="P36" s="259"/>
      <c r="Q36" s="275" t="str">
        <f>IF(OR($L$34="",$L$51="",$J$65="",$J$67="",$J$72="",$J$75="",$J$78="",$J$80="",$J$91="",$J$96="",$J$100="",$J$102="",$J$108="",$J$111="",$J$114="",$J$116="",$J$136="",$J$145="",$H$155="",$H$157="",$H$167="",$H$170="",$H$173="",$H$175="",$H$187="",$H$192="",$H$196="",$H$198="",$H$204="",$H$207="",$H$210="",$H$212=""),$U36,$V36)</f>
        <v/>
      </c>
      <c r="R36" s="67"/>
      <c r="S36" s="67"/>
      <c r="U36" s="134" t="str">
        <f>IF($L$34="","",IF($L$34="ABS","",$L$34))</f>
        <v/>
      </c>
      <c r="V36" s="135" t="str">
        <f t="array" ref="V36">IFERROR(INDEX($U$1:$U$67,SMALL(IF($U$36:$U$67&lt;&gt;"",ROW($36:$67)),ROW(U1)),1),"")</f>
        <v/>
      </c>
    </row>
    <row r="37" spans="1:22" ht="10.5" customHeight="1" thickBot="1">
      <c r="A37" s="255">
        <v>30</v>
      </c>
      <c r="B37" s="8"/>
      <c r="C37" s="2"/>
      <c r="D37" s="12"/>
      <c r="E37" s="13"/>
      <c r="K37" s="15"/>
      <c r="N37" s="67"/>
      <c r="O37" s="276" t="s">
        <v>186</v>
      </c>
      <c r="P37" s="260"/>
      <c r="Q37" s="277" t="str">
        <f t="shared" ref="Q37:Q67" si="0">IF(OR($L$34="",$L$51="",$J$65="",$J$67="",$J$72="",$J$75="",$J$78="",$J$80="",$J$91="",$J$96="",$J$100="",$J$102="",$J$108="",$J$111="",$J$114="",$J$116="",$J$136="",$J$145="",$H$155="",$H$157="",$H$167="",$H$170="",$H$173="",$H$175="",$H$187="",$H$192="",$H$196="",$H$198="",$H$204="",$H$207="",$H$210="",$H$212=""),$U37,$V37)</f>
        <v/>
      </c>
      <c r="R37" s="67"/>
      <c r="S37" s="67"/>
      <c r="U37" s="134" t="str">
        <f>IF($L$51="","",IF($L$51="ABS","",$L$51))</f>
        <v/>
      </c>
      <c r="V37" s="135" t="str">
        <f t="array" ref="V37">IFERROR(INDEX($U$1:$U$67,SMALL(IF($U$36:$U$67&lt;&gt;"",ROW($36:$67)),ROW(U2)),1),"")</f>
        <v/>
      </c>
    </row>
    <row r="38" spans="1:22" ht="10.5" customHeight="1" thickBot="1">
      <c r="A38" s="256"/>
      <c r="D38" s="16" t="s">
        <v>121</v>
      </c>
      <c r="E38" s="6"/>
      <c r="F38" s="125" t="str">
        <f>IF(OR(D36="",D40=""),"",IF(D36="ABS",D40,IF(D40="ABS",D36,IF(AND(D36="ABS",D40="ABS"),"ABS",IF(OR(E36="",E40="",E36=E40),"",IF(E36&gt;E40,D36,D40))))))</f>
        <v/>
      </c>
      <c r="G38" s="1"/>
      <c r="H38" s="16"/>
      <c r="I38" s="11"/>
      <c r="K38" s="15"/>
      <c r="N38" s="67"/>
      <c r="O38" s="276" t="s">
        <v>187</v>
      </c>
      <c r="P38" s="260"/>
      <c r="Q38" s="277" t="str">
        <f t="shared" si="0"/>
        <v/>
      </c>
      <c r="R38" s="67"/>
      <c r="S38" s="67"/>
      <c r="U38" s="134" t="str">
        <f>IF($J$65="","",IF($J$65="ABS","",$J$65))</f>
        <v/>
      </c>
      <c r="V38" s="135" t="str">
        <f t="array" ref="V38">IFERROR(INDEX($U$1:$U$67,SMALL(IF($U$36:$U$67&lt;&gt;"",ROW($36:$67)),ROW(U3)),1),"")</f>
        <v/>
      </c>
    </row>
    <row r="39" spans="1:22" ht="10.5" customHeight="1" thickBot="1">
      <c r="A39" s="255">
        <v>19</v>
      </c>
      <c r="B39" s="7"/>
      <c r="C39" s="1"/>
      <c r="E39" s="15"/>
      <c r="F39" s="12"/>
      <c r="G39" s="13"/>
      <c r="K39" s="15"/>
      <c r="N39" s="67"/>
      <c r="O39" s="276" t="s">
        <v>188</v>
      </c>
      <c r="P39" s="260"/>
      <c r="Q39" s="277" t="str">
        <f t="shared" si="0"/>
        <v/>
      </c>
      <c r="R39" s="67"/>
      <c r="S39" s="67"/>
      <c r="U39" s="134" t="str">
        <f>IF($J$67="","",IF($J$67="ABS","",$J$67))</f>
        <v/>
      </c>
      <c r="V39" s="135" t="str">
        <f t="array" ref="V39">IFERROR(INDEX($U$1:$U$67,SMALL(IF($U$36:$U$67&lt;&gt;"",ROW($36:$67)),ROW(U4)),1),"")</f>
        <v/>
      </c>
    </row>
    <row r="40" spans="1:22" ht="10.5" customHeight="1" thickBot="1">
      <c r="A40" s="256"/>
      <c r="B40" s="14" t="s">
        <v>80</v>
      </c>
      <c r="C40" s="5"/>
      <c r="D40" s="126" t="str">
        <f>IF(OR(B39="",B41=""),"",IF(B39="ABS",B41,IF(B41="ABS",B39,IF(AND(B39="ABS",B41="ABS"),"ABS",IF(OR(C39="",C41="",C39=C41),"",IF(C39&gt;C41,B39,B41))))))</f>
        <v/>
      </c>
      <c r="E40" s="2"/>
      <c r="G40" s="15"/>
      <c r="K40" s="15"/>
      <c r="N40" s="67"/>
      <c r="O40" s="276" t="s">
        <v>189</v>
      </c>
      <c r="P40" s="260"/>
      <c r="Q40" s="277" t="str">
        <f t="shared" si="0"/>
        <v/>
      </c>
      <c r="R40" s="67"/>
      <c r="S40" s="67"/>
      <c r="U40" s="134" t="str">
        <f>IF($J$72="","",IF($J$72="ABS","",$J$72))</f>
        <v/>
      </c>
      <c r="V40" s="135" t="str">
        <f t="array" ref="V40">IFERROR(INDEX($U$1:$U$67,SMALL(IF($U$36:$U$67&lt;&gt;"",ROW($36:$67)),ROW(U5)),1),"")</f>
        <v/>
      </c>
    </row>
    <row r="41" spans="1:22" ht="10.5" customHeight="1" thickBot="1">
      <c r="A41" s="255">
        <v>14</v>
      </c>
      <c r="B41" s="8"/>
      <c r="C41" s="2"/>
      <c r="G41" s="15"/>
      <c r="K41" s="15"/>
      <c r="N41" s="67"/>
      <c r="O41" s="276" t="s">
        <v>190</v>
      </c>
      <c r="P41" s="260"/>
      <c r="Q41" s="277" t="str">
        <f t="shared" si="0"/>
        <v/>
      </c>
      <c r="R41" s="67"/>
      <c r="S41" s="67"/>
      <c r="U41" s="134" t="str">
        <f>IF($J$75="","",IF($J$75="ABS","",$J$75))</f>
        <v/>
      </c>
      <c r="V41" s="135" t="str">
        <f t="array" ref="V41">IFERROR(INDEX($U$1:$U$67,SMALL(IF($U$36:$U$67&lt;&gt;"",ROW($36:$67)),ROW(U6)),1),"")</f>
        <v/>
      </c>
    </row>
    <row r="42" spans="1:22" ht="10.5" customHeight="1" thickBot="1">
      <c r="A42" s="256"/>
      <c r="F42" s="16" t="s">
        <v>131</v>
      </c>
      <c r="G42" s="6"/>
      <c r="H42" s="126" t="str">
        <f>IF(OR(F38="",F46=""),"",IF(F38="ABS",F46,IF(F46="ABS",F38,IF(AND(F38="ABS",F46="ABS"),"ABS",IF(OR(G38="",G46="",G38=G46),"",IF(G38&gt;G46,F38,F46))))))</f>
        <v/>
      </c>
      <c r="I42" s="3"/>
      <c r="K42" s="15"/>
      <c r="N42" s="67"/>
      <c r="O42" s="276" t="s">
        <v>191</v>
      </c>
      <c r="P42" s="260"/>
      <c r="Q42" s="277" t="str">
        <f t="shared" si="0"/>
        <v/>
      </c>
      <c r="R42" s="67"/>
      <c r="S42" s="67"/>
      <c r="U42" s="134" t="str">
        <f>IF($J$78="","",IF($J$78="ABS","",$J$78))</f>
        <v/>
      </c>
      <c r="V42" s="135" t="str">
        <f t="array" ref="V42">IFERROR(INDEX($U$1:$U$67,SMALL(IF($U$36:$U$67&lt;&gt;"",ROW($36:$67)),ROW(U7)),1),"")</f>
        <v/>
      </c>
    </row>
    <row r="43" spans="1:22" ht="10.5" customHeight="1" thickBot="1">
      <c r="A43" s="255">
        <v>11</v>
      </c>
      <c r="B43" s="7"/>
      <c r="C43" s="1"/>
      <c r="G43" s="15"/>
      <c r="H43" s="12"/>
      <c r="I43" s="12"/>
      <c r="J43" s="20"/>
      <c r="K43" s="15"/>
      <c r="N43" s="67"/>
      <c r="O43" s="276" t="s">
        <v>192</v>
      </c>
      <c r="P43" s="260"/>
      <c r="Q43" s="277" t="str">
        <f t="shared" si="0"/>
        <v/>
      </c>
      <c r="R43" s="67"/>
      <c r="S43" s="67"/>
      <c r="U43" s="134" t="str">
        <f>IF($J$80="","",IF($J$80="ABS","",$J$80))</f>
        <v/>
      </c>
      <c r="V43" s="135" t="str">
        <f t="array" ref="V43">IFERROR(INDEX($U$1:$U$67,SMALL(IF($U$36:$U$67&lt;&gt;"",ROW($36:$67)),ROW(U8)),1),"")</f>
        <v/>
      </c>
    </row>
    <row r="44" spans="1:22" ht="10.5" customHeight="1" thickBot="1">
      <c r="A44" s="256"/>
      <c r="B44" s="14" t="s">
        <v>81</v>
      </c>
      <c r="C44" s="5"/>
      <c r="D44" s="125" t="str">
        <f>IF(OR(B43="",B45=""),"",IF(B43="ABS",B45,IF(B45="ABS",B43,IF(AND(B43="ABS",B45="ABS"),"ABS",IF(OR(C43="",C45="",C43=C45),"",IF(C43&gt;C45,B43,B45))))))</f>
        <v/>
      </c>
      <c r="E44" s="1"/>
      <c r="G44" s="15"/>
      <c r="J44" s="20"/>
      <c r="K44" s="15"/>
      <c r="N44" s="67"/>
      <c r="O44" s="276" t="s">
        <v>193</v>
      </c>
      <c r="P44" s="260"/>
      <c r="Q44" s="277" t="str">
        <f t="shared" si="0"/>
        <v/>
      </c>
      <c r="R44" s="67"/>
      <c r="S44" s="67"/>
      <c r="U44" s="134" t="str">
        <f>IF($J$91="","",IF($J$91="ABS","",$J$91))</f>
        <v/>
      </c>
      <c r="V44" s="135" t="str">
        <f t="array" ref="V44">IFERROR(INDEX($U$1:$U$67,SMALL(IF($U$36:$U$67&lt;&gt;"",ROW($36:$67)),ROW(U9)),1),"")</f>
        <v/>
      </c>
    </row>
    <row r="45" spans="1:22" ht="10.5" customHeight="1" thickBot="1">
      <c r="A45" s="255">
        <v>22</v>
      </c>
      <c r="B45" s="8"/>
      <c r="C45" s="2"/>
      <c r="D45" s="12"/>
      <c r="E45" s="13"/>
      <c r="G45" s="15"/>
      <c r="J45" s="20"/>
      <c r="K45" s="15"/>
      <c r="N45" s="67"/>
      <c r="O45" s="276" t="s">
        <v>194</v>
      </c>
      <c r="P45" s="260"/>
      <c r="Q45" s="277" t="str">
        <f t="shared" si="0"/>
        <v/>
      </c>
      <c r="R45" s="67"/>
      <c r="S45" s="67"/>
      <c r="U45" s="134" t="str">
        <f>IF($J$96="","",IF($J$96="ABS","",$J$96))</f>
        <v/>
      </c>
      <c r="V45" s="135" t="str">
        <f t="array" ref="V45">IFERROR(INDEX($U$1:$U$67,SMALL(IF($U$36:$U$67&lt;&gt;"",ROW($36:$67)),ROW(U10)),1),"")</f>
        <v/>
      </c>
    </row>
    <row r="46" spans="1:22" ht="10.5" customHeight="1" thickBot="1">
      <c r="A46" s="256"/>
      <c r="D46" s="16" t="s">
        <v>122</v>
      </c>
      <c r="E46" s="6"/>
      <c r="F46" s="126" t="str">
        <f>IF(OR(D44="",D48=""),"",IF(D44="ABS",D48,IF(D48="ABS",D44,IF(AND(D44="ABS",D48="ABS"),"ABS",IF(OR(E44="",E48="",E44=E48),"",IF(E44&gt;E48,D44,D48))))))</f>
        <v/>
      </c>
      <c r="G46" s="2"/>
      <c r="J46" s="20"/>
      <c r="K46" s="15"/>
      <c r="L46" s="20"/>
      <c r="N46" s="67"/>
      <c r="O46" s="276" t="s">
        <v>195</v>
      </c>
      <c r="P46" s="260"/>
      <c r="Q46" s="277" t="str">
        <f t="shared" si="0"/>
        <v/>
      </c>
      <c r="R46" s="67"/>
      <c r="S46" s="67"/>
      <c r="U46" s="134" t="str">
        <f>IF($J$100="","",IF($J$100="ABS","",$J$100))</f>
        <v/>
      </c>
      <c r="V46" s="135" t="str">
        <f t="array" ref="V46">IFERROR(INDEX($U$1:$U$67,SMALL(IF($U$36:$U$67&lt;&gt;"",ROW($36:$67)),ROW(U11)),1),"")</f>
        <v/>
      </c>
    </row>
    <row r="47" spans="1:22" ht="10.5" customHeight="1" thickBot="1">
      <c r="A47" s="255">
        <v>27</v>
      </c>
      <c r="B47" s="7"/>
      <c r="C47" s="1"/>
      <c r="E47" s="15"/>
      <c r="J47" s="20"/>
      <c r="K47" s="15"/>
      <c r="N47" s="67"/>
      <c r="O47" s="276" t="s">
        <v>196</v>
      </c>
      <c r="P47" s="260"/>
      <c r="Q47" s="277" t="str">
        <f t="shared" si="0"/>
        <v/>
      </c>
      <c r="R47" s="67"/>
      <c r="S47" s="67"/>
      <c r="U47" s="134" t="str">
        <f>IF($J$102="","",IF($J$102="ABS","",$J$102))</f>
        <v/>
      </c>
      <c r="V47" s="135" t="str">
        <f t="array" ref="V47">IFERROR(INDEX($U$1:$U$67,SMALL(IF($U$36:$U$67&lt;&gt;"",ROW($36:$67)),ROW(U12)),1),"")</f>
        <v/>
      </c>
    </row>
    <row r="48" spans="1:22" ht="10.5" customHeight="1" thickBot="1">
      <c r="A48" s="256"/>
      <c r="B48" s="14" t="s">
        <v>82</v>
      </c>
      <c r="C48" s="5"/>
      <c r="D48" s="126" t="str">
        <f>IF(OR(B47="",B49=""),"",IF(B47="ABS",B49,IF(B49="ABS",B47,IF(AND(B47="ABS",B49="ABS"),"ABS",IF(OR(C47="",C49="",C47=C49),"",IF(C47&gt;C49,B47,B49))))))</f>
        <v/>
      </c>
      <c r="E48" s="2"/>
      <c r="J48" s="20"/>
      <c r="K48" s="15"/>
      <c r="N48" s="67"/>
      <c r="O48" s="276" t="s">
        <v>197</v>
      </c>
      <c r="P48" s="260"/>
      <c r="Q48" s="277" t="str">
        <f t="shared" si="0"/>
        <v/>
      </c>
      <c r="R48" s="67"/>
      <c r="S48" s="67"/>
      <c r="U48" s="134" t="str">
        <f>IF($J$108="","",IF($J$108="ABS","",$J$108))</f>
        <v/>
      </c>
      <c r="V48" s="135" t="str">
        <f t="array" ref="V48">IFERROR(INDEX($U$1:$U$67,SMALL(IF($U$36:$U$67&lt;&gt;"",ROW($36:$67)),ROW(U13)),1),"")</f>
        <v/>
      </c>
    </row>
    <row r="49" spans="1:22" ht="10.5" customHeight="1" thickBot="1">
      <c r="A49" s="255">
        <v>6</v>
      </c>
      <c r="B49" s="8"/>
      <c r="C49" s="2"/>
      <c r="J49" s="20"/>
      <c r="K49" s="15"/>
      <c r="N49" s="67"/>
      <c r="O49" s="276" t="s">
        <v>198</v>
      </c>
      <c r="P49" s="260"/>
      <c r="Q49" s="277" t="str">
        <f t="shared" si="0"/>
        <v/>
      </c>
      <c r="R49" s="67"/>
      <c r="S49" s="67"/>
      <c r="U49" s="134" t="str">
        <f>IF($J$111="","",IF($J$111="ABS","",$J$111))</f>
        <v/>
      </c>
      <c r="V49" s="135" t="str">
        <f t="array" ref="V49">IFERROR(INDEX($U$1:$U$67,SMALL(IF($U$36:$U$67&lt;&gt;"",ROW($36:$67)),ROW(U14)),1),"")</f>
        <v/>
      </c>
    </row>
    <row r="50" spans="1:22" ht="10.5" customHeight="1" thickBot="1">
      <c r="A50" s="256"/>
      <c r="G50" s="10"/>
      <c r="H50" s="16" t="s">
        <v>103</v>
      </c>
      <c r="I50" s="53"/>
      <c r="J50" s="17" t="str">
        <f>IF(OR(H42="",H58=""),"",IF(H42="ABS",H58,IF(H58="ABS",H42,IF(AND(H42="ABS",H58="ABS"),"ABS",IF(OR(I42="",I58="",I42=I58),"",IF(I42&gt;I58,H42,H58))))))</f>
        <v/>
      </c>
      <c r="K50" s="2"/>
      <c r="N50" s="67"/>
      <c r="O50" s="276" t="s">
        <v>199</v>
      </c>
      <c r="P50" s="260"/>
      <c r="Q50" s="277" t="str">
        <f t="shared" si="0"/>
        <v/>
      </c>
      <c r="R50" s="67"/>
      <c r="S50" s="67"/>
      <c r="U50" s="134" t="str">
        <f>IF($J$114="","",IF($J$114="ABS","",$J$114))</f>
        <v/>
      </c>
      <c r="V50" s="135" t="str">
        <f t="array" ref="V50">IFERROR(INDEX($U$1:$U$67,SMALL(IF($U$36:$U$67&lt;&gt;"",ROW($36:$67)),ROW(U15)),1),"")</f>
        <v/>
      </c>
    </row>
    <row r="51" spans="1:22" ht="10.5" customHeight="1" thickBot="1">
      <c r="A51" s="255">
        <v>7</v>
      </c>
      <c r="B51" s="7"/>
      <c r="C51" s="1"/>
      <c r="J51" s="20"/>
      <c r="L51" s="268" t="str">
        <f>IF(L34="","",IF(L34=J18,J50,J18))</f>
        <v/>
      </c>
      <c r="M51" s="267" t="s">
        <v>186</v>
      </c>
      <c r="N51" s="67"/>
      <c r="O51" s="276" t="s">
        <v>200</v>
      </c>
      <c r="P51" s="260"/>
      <c r="Q51" s="277" t="str">
        <f t="shared" si="0"/>
        <v/>
      </c>
      <c r="R51" s="67"/>
      <c r="S51" s="67"/>
      <c r="U51" s="134" t="str">
        <f>IF($J$116="","",IF($J$116="ABS","",$J$116))</f>
        <v/>
      </c>
      <c r="V51" s="135" t="str">
        <f t="array" ref="V51">IFERROR(INDEX($U$1:$U$67,SMALL(IF($U$36:$U$67&lt;&gt;"",ROW($36:$67)),ROW(U16)),1),"")</f>
        <v/>
      </c>
    </row>
    <row r="52" spans="1:22" ht="10.5" customHeight="1" thickBot="1">
      <c r="A52" s="256"/>
      <c r="B52" s="14" t="s">
        <v>83</v>
      </c>
      <c r="C52" s="5"/>
      <c r="D52" s="125" t="str">
        <f>IF(OR(B51="",B53=""),"",IF(B51="ABS",B53,IF(B53="ABS",B51,IF(AND(B51="ABS",B53="ABS"),"ABS",IF(OR(C51="",C53="",C51=C53),"",IF(C51&gt;C53,B51,B53))))))</f>
        <v/>
      </c>
      <c r="E52" s="1"/>
      <c r="J52" s="20"/>
      <c r="N52" s="67"/>
      <c r="O52" s="276" t="s">
        <v>201</v>
      </c>
      <c r="P52" s="260"/>
      <c r="Q52" s="277" t="str">
        <f t="shared" si="0"/>
        <v/>
      </c>
      <c r="R52" s="67"/>
      <c r="S52" s="67"/>
      <c r="U52" s="134" t="str">
        <f>IF($J$136="","",IF($J$136="ABS","",$J$136))</f>
        <v/>
      </c>
      <c r="V52" s="135" t="str">
        <f t="array" ref="V52">IFERROR(INDEX($U$1:$U$67,SMALL(IF($U$36:$U$67&lt;&gt;"",ROW($36:$67)),ROW(U17)),1),"")</f>
        <v/>
      </c>
    </row>
    <row r="53" spans="1:22" ht="10.5" customHeight="1" thickBot="1">
      <c r="A53" s="255">
        <v>26</v>
      </c>
      <c r="B53" s="8"/>
      <c r="C53" s="2"/>
      <c r="D53" s="12"/>
      <c r="E53" s="13"/>
      <c r="J53" s="20"/>
      <c r="N53" s="67"/>
      <c r="O53" s="276" t="s">
        <v>202</v>
      </c>
      <c r="P53" s="260"/>
      <c r="Q53" s="277" t="str">
        <f t="shared" si="0"/>
        <v/>
      </c>
      <c r="R53" s="67"/>
      <c r="S53" s="67"/>
      <c r="U53" s="134" t="str">
        <f>IF($J$145="","",IF($J$145="ABS","",$J$145))</f>
        <v/>
      </c>
      <c r="V53" s="135" t="str">
        <f t="array" ref="V53">IFERROR(INDEX($U$1:$U$67,SMALL(IF($U$36:$U$67&lt;&gt;"",ROW($36:$67)),ROW(U18)),1),"")</f>
        <v/>
      </c>
    </row>
    <row r="54" spans="1:22" ht="10.5" customHeight="1" thickBot="1">
      <c r="A54" s="256"/>
      <c r="D54" s="16" t="s">
        <v>123</v>
      </c>
      <c r="E54" s="6"/>
      <c r="F54" s="125" t="str">
        <f>IF(OR(D52="",D56=""),"",IF(D52="ABS",D56,IF(D56="ABS",D52,IF(AND(D52="ABS",D56="ABS"),"ABS",IF(OR(E52="",E56="",E52=E56),"",IF(E52&gt;E56,D52,D56))))))</f>
        <v/>
      </c>
      <c r="G54" s="1"/>
      <c r="J54" s="20"/>
      <c r="O54" s="276" t="s">
        <v>203</v>
      </c>
      <c r="P54" s="260"/>
      <c r="Q54" s="277" t="str">
        <f t="shared" si="0"/>
        <v/>
      </c>
      <c r="R54" s="63"/>
      <c r="U54" s="134" t="str">
        <f>IF($H$155="","",IF($H$155="ABS","",$H$155))</f>
        <v/>
      </c>
      <c r="V54" s="135" t="str">
        <f t="array" ref="V54">IFERROR(INDEX($U$1:$U$67,SMALL(IF($U$36:$U$67&lt;&gt;"",ROW($36:$67)),ROW(U19)),1),"")</f>
        <v/>
      </c>
    </row>
    <row r="55" spans="1:22" ht="10.5" customHeight="1" thickBot="1">
      <c r="A55" s="255">
        <v>23</v>
      </c>
      <c r="B55" s="7"/>
      <c r="C55" s="1"/>
      <c r="E55" s="15"/>
      <c r="F55" s="12"/>
      <c r="G55" s="13"/>
      <c r="I55" s="15"/>
      <c r="O55" s="276" t="s">
        <v>204</v>
      </c>
      <c r="P55" s="260"/>
      <c r="Q55" s="277" t="str">
        <f t="shared" si="0"/>
        <v/>
      </c>
      <c r="U55" s="134" t="str">
        <f>IF($H$157="","",IF($H$157="ABS","",$H$157))</f>
        <v/>
      </c>
      <c r="V55" s="135" t="str">
        <f t="array" ref="V55">IFERROR(INDEX($U$1:$U$67,SMALL(IF($U$36:$U$67&lt;&gt;"",ROW($36:$67)),ROW(U20)),1),"")</f>
        <v/>
      </c>
    </row>
    <row r="56" spans="1:22" ht="10.5" customHeight="1" thickBot="1">
      <c r="A56" s="256"/>
      <c r="B56" s="14" t="s">
        <v>84</v>
      </c>
      <c r="C56" s="5"/>
      <c r="D56" s="126" t="str">
        <f>IF(OR(B55="",B57=""),"",IF(B55="ABS",B57,IF(B57="ABS",B55,IF(AND(B55="ABS",B57="ABS"),"ABS",IF(OR(C55="",C57="",C55=C57),"",IF(C55&gt;C57,B55,B57))))))</f>
        <v/>
      </c>
      <c r="E56" s="2"/>
      <c r="G56" s="15"/>
      <c r="I56" s="15"/>
      <c r="O56" s="276" t="s">
        <v>205</v>
      </c>
      <c r="P56" s="260"/>
      <c r="Q56" s="277" t="str">
        <f t="shared" si="0"/>
        <v/>
      </c>
      <c r="U56" s="134" t="str">
        <f>IF($H$167="","",IF($H$167="ABS","",$H$167))</f>
        <v/>
      </c>
      <c r="V56" s="135" t="str">
        <f t="array" ref="V56">IFERROR(INDEX($U$1:$U$67,SMALL(IF($U$36:$U$67&lt;&gt;"",ROW($36:$67)),ROW(U21)),1),"")</f>
        <v/>
      </c>
    </row>
    <row r="57" spans="1:22" ht="10.5" customHeight="1" thickBot="1">
      <c r="A57" s="255">
        <v>10</v>
      </c>
      <c r="B57" s="8"/>
      <c r="C57" s="2"/>
      <c r="G57" s="15"/>
      <c r="I57" s="15"/>
      <c r="O57" s="276" t="s">
        <v>206</v>
      </c>
      <c r="P57" s="260"/>
      <c r="Q57" s="277" t="str">
        <f t="shared" si="0"/>
        <v/>
      </c>
      <c r="U57" s="134" t="str">
        <f>IF($H$170="","",IF($H$170="ABS","",$H$170))</f>
        <v/>
      </c>
      <c r="V57" s="135" t="str">
        <f t="array" ref="V57">IFERROR(INDEX($U$1:$U$67,SMALL(IF($U$36:$U$67&lt;&gt;"",ROW($36:$67)),ROW(U22)),1),"")</f>
        <v/>
      </c>
    </row>
    <row r="58" spans="1:22" ht="10.5" customHeight="1" thickBot="1">
      <c r="A58" s="256"/>
      <c r="F58" s="16" t="s">
        <v>132</v>
      </c>
      <c r="G58" s="6"/>
      <c r="H58" s="126" t="str">
        <f>IF(OR(F54="",F62=""),"",IF(F54="ABS",F62,IF(F62="ABS",F54,IF(AND(F54="ABS",F62="ABS"),"ABS",IF(OR(G54="",G62="",G54=G62),"",IF(G54&gt;G62,F54,F62))))))</f>
        <v/>
      </c>
      <c r="I58" s="2"/>
      <c r="O58" s="276" t="s">
        <v>207</v>
      </c>
      <c r="P58" s="260"/>
      <c r="Q58" s="277" t="str">
        <f t="shared" si="0"/>
        <v/>
      </c>
      <c r="U58" s="134" t="str">
        <f>IF($H$173="","",IF($H$173="ABS","",$H$173))</f>
        <v/>
      </c>
      <c r="V58" s="135" t="str">
        <f t="array" ref="V58">IFERROR(INDEX($U$1:$U$67,SMALL(IF($U$36:$U$67&lt;&gt;"",ROW($36:$67)),ROW(U23)),1),"")</f>
        <v/>
      </c>
    </row>
    <row r="59" spans="1:22" ht="10.5" customHeight="1" thickBot="1">
      <c r="A59" s="255">
        <v>15</v>
      </c>
      <c r="B59" s="7"/>
      <c r="C59" s="1"/>
      <c r="G59" s="15"/>
      <c r="O59" s="276" t="s">
        <v>208</v>
      </c>
      <c r="P59" s="260"/>
      <c r="Q59" s="277" t="str">
        <f t="shared" si="0"/>
        <v/>
      </c>
      <c r="U59" s="134" t="str">
        <f>IF($H$175="","",IF($H$175="ABS","",$H$175))</f>
        <v/>
      </c>
      <c r="V59" s="135" t="str">
        <f t="array" ref="V59">IFERROR(INDEX($U$1:$U$67,SMALL(IF($U$36:$U$67&lt;&gt;"",ROW($36:$67)),ROW(U24)),1),"")</f>
        <v/>
      </c>
    </row>
    <row r="60" spans="1:22" ht="10.5" customHeight="1" thickBot="1">
      <c r="A60" s="256"/>
      <c r="B60" s="14" t="s">
        <v>85</v>
      </c>
      <c r="C60" s="5"/>
      <c r="D60" s="125" t="str">
        <f>IF(OR(B59="",B61=""),"",IF(B59="ABS",B61,IF(B61="ABS",B59,IF(AND(B59="ABS",B61="ABS"),"ABS",IF(OR(C59="",C61="",C59=C61),"",IF(C59&gt;C61,B59,B61))))))</f>
        <v/>
      </c>
      <c r="E60" s="1"/>
      <c r="G60" s="15"/>
      <c r="O60" s="276" t="s">
        <v>209</v>
      </c>
      <c r="P60" s="260"/>
      <c r="Q60" s="277" t="str">
        <f t="shared" si="0"/>
        <v/>
      </c>
      <c r="U60" s="134" t="str">
        <f>IF($H$187="","",IF($H$187="ABS","",$H$187))</f>
        <v/>
      </c>
      <c r="V60" s="135" t="str">
        <f t="array" ref="V60">IFERROR(INDEX($U$1:$U$67,SMALL(IF($U$36:$U$67&lt;&gt;"",ROW($36:$67)),ROW(U25)),1),"")</f>
        <v/>
      </c>
    </row>
    <row r="61" spans="1:22" ht="10.5" customHeight="1" thickBot="1">
      <c r="A61" s="255">
        <v>18</v>
      </c>
      <c r="B61" s="8"/>
      <c r="C61" s="2"/>
      <c r="D61" s="12"/>
      <c r="E61" s="13"/>
      <c r="G61" s="15"/>
      <c r="O61" s="276" t="s">
        <v>210</v>
      </c>
      <c r="P61" s="260"/>
      <c r="Q61" s="277" t="str">
        <f t="shared" si="0"/>
        <v/>
      </c>
      <c r="U61" s="134" t="str">
        <f>IF($H$192="","",IF($H$192="ABS","",$H$192))</f>
        <v/>
      </c>
      <c r="V61" s="135" t="str">
        <f t="array" ref="V61">IFERROR(INDEX($U$1:$U$67,SMALL(IF($U$36:$U$67&lt;&gt;"",ROW($36:$67)),ROW(U26)),1),"")</f>
        <v/>
      </c>
    </row>
    <row r="62" spans="1:22" ht="10.5" customHeight="1" thickBot="1">
      <c r="A62" s="256"/>
      <c r="B62" s="21"/>
      <c r="C62" s="21"/>
      <c r="D62" s="16" t="s">
        <v>124</v>
      </c>
      <c r="E62" s="6"/>
      <c r="F62" s="126" t="str">
        <f>IF(OR(D60="",D64=""),"",IF(D60="ABS",D64,IF(D64="ABS",D60,IF(AND(D60="ABS",D64="ABS"),"ABS",IF(OR(E60="",E64="",E60=E64),"",IF(E60&gt;E64,D60,D64))))))</f>
        <v/>
      </c>
      <c r="G62" s="2"/>
      <c r="I62" s="31"/>
      <c r="J62" s="31"/>
      <c r="K62" s="31"/>
      <c r="L62" s="31"/>
      <c r="M62" s="31"/>
      <c r="O62" s="276" t="s">
        <v>211</v>
      </c>
      <c r="P62" s="260"/>
      <c r="Q62" s="277" t="str">
        <f t="shared" si="0"/>
        <v/>
      </c>
      <c r="U62" s="134" t="str">
        <f>IF($H$196="","",IF($H$196="ABS","",$H$196))</f>
        <v/>
      </c>
      <c r="V62" s="135" t="str">
        <f t="array" ref="V62">IFERROR(INDEX($U$1:$U$67,SMALL(IF($U$36:$U$67&lt;&gt;"",ROW($36:$67)),ROW(U27)),1),"")</f>
        <v/>
      </c>
    </row>
    <row r="63" spans="1:22" ht="10.5" customHeight="1" thickBot="1">
      <c r="A63" s="255">
        <v>31</v>
      </c>
      <c r="B63" s="7"/>
      <c r="C63" s="1"/>
      <c r="E63" s="15"/>
      <c r="I63" s="31"/>
      <c r="J63" s="54"/>
      <c r="K63" s="31"/>
      <c r="L63" s="31"/>
      <c r="M63" s="55"/>
      <c r="O63" s="276" t="s">
        <v>212</v>
      </c>
      <c r="P63" s="260"/>
      <c r="Q63" s="277" t="str">
        <f t="shared" si="0"/>
        <v/>
      </c>
      <c r="U63" s="134" t="str">
        <f>IF($H$198="","",IF($H$198="ABS","",$H$198))</f>
        <v/>
      </c>
      <c r="V63" s="135" t="str">
        <f t="array" ref="V63">IFERROR(INDEX($U$1:$U$67,SMALL(IF($U$36:$U$67&lt;&gt;"",ROW($36:$67)),ROW(U28)),1),"")</f>
        <v/>
      </c>
    </row>
    <row r="64" spans="1:22" ht="10.5" customHeight="1" thickBot="1">
      <c r="A64" s="256"/>
      <c r="B64" s="14" t="s">
        <v>86</v>
      </c>
      <c r="C64" s="5"/>
      <c r="D64" s="126" t="str">
        <f>IF(OR(B63="",B65=""),"",IF(B63="ABS",B65,IF(B65="ABS",B63,IF(AND(B63="ABS",B65="ABS"),"ABS",IF(OR(C63="",C65="",C63=C65),"",IF(C63&gt;C65,B63,B65))))))</f>
        <v/>
      </c>
      <c r="E64" s="2"/>
      <c r="G64" s="22" t="s">
        <v>115</v>
      </c>
      <c r="H64" s="125" t="str">
        <f>IF(J50="","",IF(J50=H42,H58,H42))</f>
        <v/>
      </c>
      <c r="I64" s="1"/>
      <c r="L64" s="31"/>
      <c r="M64" s="31"/>
      <c r="O64" s="276" t="s">
        <v>213</v>
      </c>
      <c r="P64" s="260"/>
      <c r="Q64" s="277" t="str">
        <f t="shared" si="0"/>
        <v/>
      </c>
      <c r="U64" s="134" t="str">
        <f>IF($H$204="","",IF($H$204="ABS","",$H$204))</f>
        <v/>
      </c>
      <c r="V64" s="135" t="str">
        <f t="array" ref="V64">IFERROR(INDEX($U$1:$U$67,SMALL(IF($U$36:$U$67&lt;&gt;"",ROW($36:$67)),ROW(U29)),1),"")</f>
        <v/>
      </c>
    </row>
    <row r="65" spans="1:22" ht="10.5" customHeight="1" thickBot="1">
      <c r="A65" s="255">
        <v>2</v>
      </c>
      <c r="B65" s="8"/>
      <c r="C65" s="2"/>
      <c r="H65" s="14" t="s">
        <v>141</v>
      </c>
      <c r="I65" s="5"/>
      <c r="J65" s="271" t="str">
        <f>IF(OR(H64="",H66=""),"",IF(H64="ABS",H66,IF(H66="ABS",H64,IF(AND(H64="ABS",H66="ABS"),"ABS",IF(OR(I64="",I66="",I64=I66),"",IF(I64&gt;I66,H64,H66))))))</f>
        <v/>
      </c>
      <c r="K65" s="267" t="s">
        <v>187</v>
      </c>
      <c r="L65" s="31"/>
      <c r="M65" s="55"/>
      <c r="O65" s="276" t="s">
        <v>214</v>
      </c>
      <c r="P65" s="260"/>
      <c r="Q65" s="277" t="str">
        <f t="shared" si="0"/>
        <v/>
      </c>
      <c r="U65" s="134" t="str">
        <f>IF($H$207="","",IF($H$207="ABS","",$H$207))</f>
        <v/>
      </c>
      <c r="V65" s="135" t="str">
        <f t="array" ref="V65">IFERROR(INDEX($U$1:$U$67,SMALL(IF($U$36:$U$67&lt;&gt;"",ROW($36:$67)),ROW(U30)),1),"")</f>
        <v/>
      </c>
    </row>
    <row r="66" spans="1:22" ht="10.5" customHeight="1" thickBot="1">
      <c r="G66" s="22" t="s">
        <v>116</v>
      </c>
      <c r="H66" s="126" t="str">
        <f>IF(J18="","",IF(J18=H10,H26,H10))</f>
        <v/>
      </c>
      <c r="I66" s="2"/>
      <c r="J66" s="209"/>
      <c r="K66" s="31"/>
      <c r="L66" s="11"/>
      <c r="O66" s="276" t="s">
        <v>215</v>
      </c>
      <c r="P66" s="260"/>
      <c r="Q66" s="277" t="str">
        <f t="shared" si="0"/>
        <v/>
      </c>
      <c r="U66" s="134" t="str">
        <f>IF($H$210="","",IF($H$210="ABS","",$H$210))</f>
        <v/>
      </c>
      <c r="V66" s="135" t="str">
        <f t="array" ref="V66">IFERROR(INDEX($U$1:$U$67,SMALL(IF($U$36:$U$67&lt;&gt;"",ROW($36:$67)),ROW(U31)),1),"")</f>
        <v/>
      </c>
    </row>
    <row r="67" spans="1:22" ht="10.5" customHeight="1" thickBot="1">
      <c r="J67" s="268" t="str">
        <f>IF(J65="","",IF(J65=H64,H66,H64))</f>
        <v/>
      </c>
      <c r="K67" s="267" t="s">
        <v>188</v>
      </c>
      <c r="L67" s="11"/>
      <c r="O67" s="278" t="s">
        <v>216</v>
      </c>
      <c r="P67" s="261"/>
      <c r="Q67" s="279" t="str">
        <f t="shared" si="0"/>
        <v/>
      </c>
      <c r="U67" s="134" t="str">
        <f>IF($H$212="","",IF($H$212="ABS","",$H$212))</f>
        <v/>
      </c>
      <c r="V67" s="135" t="str">
        <f t="array" ref="V67">IFERROR(INDEX($U$1:$U$67,SMALL(IF($U$36:$U$67&lt;&gt;"",ROW($36:$67)),ROW(U32)),1),"")</f>
        <v/>
      </c>
    </row>
    <row r="68" spans="1:22" ht="10.5" customHeight="1">
      <c r="J68" s="11"/>
      <c r="K68" s="11"/>
      <c r="L68" s="11"/>
    </row>
    <row r="69" spans="1:22" ht="10.5" customHeight="1" thickBot="1">
      <c r="E69" s="22" t="s">
        <v>33</v>
      </c>
      <c r="F69" s="125" t="str">
        <f>IF(H10="","",IF(H10=F6,F14,F6))</f>
        <v/>
      </c>
      <c r="G69" s="1"/>
      <c r="J69" s="11"/>
      <c r="K69" s="11"/>
      <c r="L69" s="11"/>
    </row>
    <row r="70" spans="1:22" ht="10.5" customHeight="1" thickBot="1">
      <c r="F70" s="14" t="s">
        <v>133</v>
      </c>
      <c r="G70" s="5"/>
      <c r="H70" s="125" t="str">
        <f>IF(OR(F69="",F71=""),"",IF(F69="ABS",F71,IF(F71="ABS",F69,IF(AND(F69="ABS",F71="ABS"),"ABS",IF(OR(G69="",G71="",G69=G71),"",IF(G69&gt;G71,F69,F71))))))</f>
        <v/>
      </c>
      <c r="I70" s="1"/>
      <c r="J70" s="11"/>
      <c r="K70" s="11"/>
      <c r="L70" s="11"/>
    </row>
    <row r="71" spans="1:22" ht="10.5" customHeight="1" thickBot="1">
      <c r="E71" s="22" t="s">
        <v>32</v>
      </c>
      <c r="F71" s="126" t="str">
        <f>IF(H26="","",IF(H26=F22,F30,F22))</f>
        <v/>
      </c>
      <c r="G71" s="2"/>
      <c r="H71" s="12"/>
      <c r="I71" s="13"/>
      <c r="J71" s="11"/>
      <c r="K71" s="11"/>
      <c r="L71" s="11"/>
    </row>
    <row r="72" spans="1:22" ht="10.5" customHeight="1" thickBot="1">
      <c r="H72" s="16" t="s">
        <v>110</v>
      </c>
      <c r="I72" s="6"/>
      <c r="J72" s="266" t="str">
        <f>IF(OR(H70="",H74=""),"",IF(H70="ABS",H74,IF(H74="ABS",H70,IF(AND(H70="ABS",H74="ABS"),"ABS",IF(OR(I70="",I74="",I70=I74),"",IF(I70&gt;I74,H70,H74))))))</f>
        <v/>
      </c>
      <c r="K72" s="267" t="s">
        <v>189</v>
      </c>
      <c r="L72" s="31"/>
      <c r="M72" s="55"/>
    </row>
    <row r="73" spans="1:22" ht="10.5" customHeight="1" thickBot="1">
      <c r="E73" s="22" t="s">
        <v>42</v>
      </c>
      <c r="F73" s="125" t="str">
        <f>IF(H42="","",IF(H42=F38,F46,F38))</f>
        <v/>
      </c>
      <c r="G73" s="1"/>
      <c r="I73" s="15"/>
      <c r="J73" s="11"/>
      <c r="K73" s="11"/>
      <c r="L73" s="31"/>
      <c r="M73" s="31"/>
    </row>
    <row r="74" spans="1:22" ht="10.5" customHeight="1" thickBot="1">
      <c r="F74" s="14" t="s">
        <v>134</v>
      </c>
      <c r="G74" s="5"/>
      <c r="H74" s="126" t="str">
        <f>IF(OR(F73="",F75=""),"",IF(F73="ABS",F75,IF(F75="ABS",F73,IF(AND(F73="ABS",F75="ABS"),"ABS",IF(OR(G73="",G75="",G73=G75),"",IF(G73&gt;G75,F73,F75))))))</f>
        <v/>
      </c>
      <c r="I74" s="2"/>
      <c r="J74" s="11"/>
      <c r="K74" s="11"/>
      <c r="L74" s="31"/>
      <c r="M74" s="31"/>
    </row>
    <row r="75" spans="1:22" ht="10.5" customHeight="1" thickBot="1">
      <c r="E75" s="22" t="s">
        <v>41</v>
      </c>
      <c r="F75" s="126" t="str">
        <f>IF(H58="","",IF(H58=F54,F62,F54))</f>
        <v/>
      </c>
      <c r="G75" s="2"/>
      <c r="J75" s="268" t="str">
        <f>IF(J72="","",IF(J72=H70,H74,H70))</f>
        <v/>
      </c>
      <c r="K75" s="267" t="s">
        <v>190</v>
      </c>
      <c r="L75" s="31"/>
      <c r="M75" s="55"/>
    </row>
    <row r="76" spans="1:22" ht="10.5" customHeight="1">
      <c r="J76" s="11"/>
      <c r="K76" s="11"/>
      <c r="L76" s="31"/>
      <c r="M76" s="31"/>
    </row>
    <row r="77" spans="1:22" ht="10.5" customHeight="1" thickBot="1">
      <c r="G77" s="22" t="s">
        <v>11</v>
      </c>
      <c r="H77" s="125" t="str">
        <f>IF(H70="","",IF(H70=F69,F71,F69))</f>
        <v/>
      </c>
      <c r="I77" s="1"/>
      <c r="J77" s="11"/>
      <c r="K77" s="11"/>
      <c r="L77" s="31"/>
      <c r="M77" s="31"/>
    </row>
    <row r="78" spans="1:22" ht="10.5" customHeight="1" thickBot="1">
      <c r="H78" s="14" t="s">
        <v>109</v>
      </c>
      <c r="I78" s="5"/>
      <c r="J78" s="271" t="str">
        <f>IF(OR(H77="",H79=""),"",IF(H77="ABS",H79,IF(H79="ABS",H77,IF(AND(H77="ABS",H79="ABS"),"ABS",IF(OR(I77="",I79="",I77=I79),"",IF(I77&gt;I79,H77,H79))))))</f>
        <v/>
      </c>
      <c r="K78" s="267" t="s">
        <v>191</v>
      </c>
      <c r="L78" s="31"/>
      <c r="M78" s="55"/>
    </row>
    <row r="79" spans="1:22" ht="10.5" customHeight="1" thickBot="1">
      <c r="G79" s="22" t="s">
        <v>10</v>
      </c>
      <c r="H79" s="126" t="str">
        <f>IF(H74="","",IF(H74=F73,F75,F73))</f>
        <v/>
      </c>
      <c r="I79" s="2"/>
      <c r="J79" s="272"/>
      <c r="K79" s="11"/>
      <c r="L79" s="31"/>
      <c r="M79" s="31"/>
    </row>
    <row r="80" spans="1:22" ht="10.5" customHeight="1" thickBot="1">
      <c r="J80" s="268" t="str">
        <f>IF(J78="","",IF(J78=H77,H79,H77))</f>
        <v/>
      </c>
      <c r="K80" s="267" t="s">
        <v>192</v>
      </c>
      <c r="L80" s="31"/>
      <c r="M80" s="55"/>
    </row>
    <row r="84" spans="3:12" ht="10.5" customHeight="1" thickBot="1">
      <c r="C84" s="22" t="s">
        <v>55</v>
      </c>
      <c r="D84" s="125" t="str">
        <f>IF(F6="","",IF(F6=D4,D8,D4))</f>
        <v/>
      </c>
      <c r="E84" s="1"/>
    </row>
    <row r="85" spans="3:12" ht="10.5" customHeight="1" thickBot="1">
      <c r="D85" s="14" t="s">
        <v>125</v>
      </c>
      <c r="E85" s="5"/>
      <c r="F85" s="125" t="str">
        <f>IF(OR(D84="",D86=""),"",IF(D84="ABS",D86,IF(D86="ABS",D84,IF(AND(D84="ABS",D86="ABS"),"ABS",IF(OR(E84="",E86="",E84=E86),"",IF(E84&gt;E86,D84,D86))))))</f>
        <v/>
      </c>
      <c r="G85" s="1"/>
    </row>
    <row r="86" spans="3:12" ht="10.5" customHeight="1" thickBot="1">
      <c r="C86" s="22" t="s">
        <v>58</v>
      </c>
      <c r="D86" s="126" t="str">
        <f>IF(F14="","",IF(F14=D12,D16,D12))</f>
        <v/>
      </c>
      <c r="E86" s="2"/>
      <c r="F86" s="12"/>
      <c r="G86" s="13"/>
    </row>
    <row r="87" spans="3:12" ht="10.5" customHeight="1" thickBot="1">
      <c r="F87" s="16" t="s">
        <v>102</v>
      </c>
      <c r="G87" s="6"/>
      <c r="H87" s="125" t="str">
        <f>IF(OR(F85="",F89=""),"",IF(F85="ABS",F89,IF(F89="ABS",F85,IF(AND(F85="ABS",F89="ABS"),"ABS",IF(OR(G85="",G89="",G85=G89),"",IF(G85&gt;G89,F85,F89))))))</f>
        <v/>
      </c>
      <c r="I87" s="1"/>
    </row>
    <row r="88" spans="3:12" ht="10.5" customHeight="1" thickBot="1">
      <c r="C88" s="22" t="s">
        <v>31</v>
      </c>
      <c r="D88" s="125" t="str">
        <f>IF(F22="","",IF(F22=D20,D24,D20))</f>
        <v/>
      </c>
      <c r="E88" s="1"/>
      <c r="G88" s="15"/>
      <c r="H88" s="12"/>
      <c r="I88" s="13"/>
    </row>
    <row r="89" spans="3:12" ht="10.5" customHeight="1" thickBot="1">
      <c r="D89" s="14" t="s">
        <v>126</v>
      </c>
      <c r="E89" s="5"/>
      <c r="F89" s="126" t="str">
        <f>IF(OR(D88="",D90=""),"",IF(D88="ABS",D90,IF(D90="ABS",D88,IF(AND(D88="ABS",D90="ABS"),"ABS",IF(OR(E88="",E90="",E88=E90),"",IF(E88&gt;E90,D88,D90))))))</f>
        <v/>
      </c>
      <c r="G89" s="2"/>
      <c r="I89" s="15"/>
    </row>
    <row r="90" spans="3:12" ht="10.5" customHeight="1" thickBot="1">
      <c r="C90" s="22" t="s">
        <v>30</v>
      </c>
      <c r="D90" s="126" t="str">
        <f>IF(F30="","",IF(F30=D28,D32,D28))</f>
        <v/>
      </c>
      <c r="E90" s="2"/>
      <c r="I90" s="15"/>
    </row>
    <row r="91" spans="3:12" ht="10.5" customHeight="1" thickBot="1">
      <c r="H91" s="16" t="s">
        <v>107</v>
      </c>
      <c r="I91" s="6"/>
      <c r="J91" s="271" t="str">
        <f>IF(OR(H87="",H95=""),"",IF(H87="ABS",H95,IF(H95="ABS",H87,IF(AND(H87="ABS",H95="ABS"),"ABS",IF(OR(I87="",I95="",I87=I95),"",IF(I87&gt;I95,H87,H95))))))</f>
        <v/>
      </c>
      <c r="K91" s="267" t="s">
        <v>193</v>
      </c>
      <c r="L91" s="11"/>
    </row>
    <row r="92" spans="3:12" ht="10.5" customHeight="1" thickBot="1">
      <c r="C92" s="22" t="s">
        <v>29</v>
      </c>
      <c r="D92" s="125" t="str">
        <f>IF(F38="","",IF(F38=D36,D40,D36))</f>
        <v/>
      </c>
      <c r="E92" s="1"/>
      <c r="I92" s="15"/>
      <c r="J92" s="272"/>
      <c r="K92" s="11"/>
      <c r="L92" s="11"/>
    </row>
    <row r="93" spans="3:12" ht="10.5" customHeight="1" thickBot="1">
      <c r="D93" s="14" t="s">
        <v>127</v>
      </c>
      <c r="E93" s="5"/>
      <c r="F93" s="125" t="str">
        <f>IF(OR(D92="",D94=""),"",IF(D92="ABS",D94,IF(D94="ABS",D92,IF(AND(D92="ABS",D94="ABS"),"ABS",IF(OR(E92="",E94="",E92=E94),"",IF(E92&gt;E94,D92,D94))))))</f>
        <v/>
      </c>
      <c r="G93" s="1"/>
      <c r="I93" s="15"/>
      <c r="J93" s="11"/>
      <c r="K93" s="11"/>
      <c r="L93" s="11"/>
    </row>
    <row r="94" spans="3:12" ht="10.5" customHeight="1" thickBot="1">
      <c r="C94" s="22" t="s">
        <v>28</v>
      </c>
      <c r="D94" s="126" t="str">
        <f>IF(F46="","",IF(F46=D44,D48,D44))</f>
        <v/>
      </c>
      <c r="E94" s="2"/>
      <c r="F94" s="12"/>
      <c r="G94" s="13"/>
      <c r="I94" s="15"/>
      <c r="J94" s="11"/>
      <c r="K94" s="11"/>
      <c r="L94" s="11"/>
    </row>
    <row r="95" spans="3:12" ht="10.5" customHeight="1" thickBot="1">
      <c r="F95" s="16" t="s">
        <v>101</v>
      </c>
      <c r="G95" s="6"/>
      <c r="H95" s="126" t="str">
        <f>IF(OR(F93="",F97=""),"",IF(F93="ABS",F97,IF(F97="ABS",F93,IF(AND(F93="ABS",F97="ABS"),"ABS",IF(OR(G93="",G97="",G93=G97),"",IF(G93&gt;G97,F93,F97))))))</f>
        <v/>
      </c>
      <c r="I95" s="2"/>
      <c r="J95" s="11"/>
      <c r="K95" s="11"/>
      <c r="L95" s="11"/>
    </row>
    <row r="96" spans="3:12" ht="10.5" customHeight="1" thickBot="1">
      <c r="C96" s="22" t="s">
        <v>27</v>
      </c>
      <c r="D96" s="125" t="str">
        <f>IF(F54="","",IF(F54=D52,D56,D52))</f>
        <v/>
      </c>
      <c r="E96" s="1"/>
      <c r="G96" s="15"/>
      <c r="J96" s="268" t="str">
        <f>IF(J91="","",IF(J91=H87,H95,H87))</f>
        <v/>
      </c>
      <c r="K96" s="267" t="s">
        <v>194</v>
      </c>
      <c r="L96" s="11"/>
    </row>
    <row r="97" spans="3:12" ht="10.5" customHeight="1" thickBot="1">
      <c r="D97" s="14" t="s">
        <v>128</v>
      </c>
      <c r="E97" s="5"/>
      <c r="F97" s="126" t="str">
        <f>IF(OR(D96="",D98=""),"",IF(D96="ABS",D98,IF(D98="ABS",D96,IF(AND(D96="ABS",D98="ABS"),"ABS",IF(OR(E96="",E98="",E96=E98),"",IF(E96&gt;E98,D96,D98))))))</f>
        <v/>
      </c>
      <c r="G97" s="2"/>
      <c r="J97" s="11"/>
      <c r="K97" s="11"/>
      <c r="L97" s="11"/>
    </row>
    <row r="98" spans="3:12" ht="10.5" customHeight="1" thickBot="1">
      <c r="C98" s="22" t="s">
        <v>26</v>
      </c>
      <c r="D98" s="126" t="str">
        <f>IF(F62="","",IF(F62=D60,D64,D60))</f>
        <v/>
      </c>
      <c r="E98" s="2"/>
      <c r="J98" s="11"/>
      <c r="K98" s="11"/>
      <c r="L98" s="11"/>
    </row>
    <row r="99" spans="3:12" ht="10.5" customHeight="1" thickBot="1">
      <c r="G99" s="22" t="s">
        <v>6</v>
      </c>
      <c r="H99" s="125" t="str">
        <f>IF(H95="","",IF(H95=F93,F97,F93))</f>
        <v/>
      </c>
      <c r="I99" s="1"/>
      <c r="J99" s="11"/>
      <c r="K99" s="11"/>
      <c r="L99" s="11"/>
    </row>
    <row r="100" spans="3:12" ht="10.5" customHeight="1" thickBot="1">
      <c r="H100" s="14" t="s">
        <v>105</v>
      </c>
      <c r="I100" s="5"/>
      <c r="J100" s="271" t="str">
        <f>IF(OR(H99="",H101=""),"",IF(H99="ABS",H101,IF(H101="ABS",H99,IF(AND(H99="ABS",H101="ABS"),"ABS",IF(OR(I99="",I101="",I99=I101),"",IF(I99&gt;I101,H99,H101))))))</f>
        <v/>
      </c>
      <c r="K100" s="267" t="s">
        <v>195</v>
      </c>
      <c r="L100" s="11"/>
    </row>
    <row r="101" spans="3:12" ht="10.5" customHeight="1" thickBot="1">
      <c r="G101" s="22" t="s">
        <v>7</v>
      </c>
      <c r="H101" s="126" t="str">
        <f>IF(H87="","",IF(H87=F85,F89,F85))</f>
        <v/>
      </c>
      <c r="I101" s="2"/>
      <c r="J101" s="272"/>
      <c r="K101" s="11"/>
      <c r="L101" s="11"/>
    </row>
    <row r="102" spans="3:12" ht="10.5" customHeight="1" thickBot="1">
      <c r="J102" s="268" t="str">
        <f>IF(J100="","",IF(J100=H99,H101,H99))</f>
        <v/>
      </c>
      <c r="K102" s="267" t="s">
        <v>196</v>
      </c>
      <c r="L102" s="11"/>
    </row>
    <row r="103" spans="3:12" ht="10.5" customHeight="1">
      <c r="J103" s="11"/>
      <c r="K103" s="11"/>
      <c r="L103" s="11"/>
    </row>
    <row r="104" spans="3:12" ht="10.5" customHeight="1">
      <c r="J104" s="11"/>
      <c r="K104" s="11"/>
      <c r="L104" s="11"/>
    </row>
    <row r="105" spans="3:12" ht="10.5" customHeight="1" thickBot="1">
      <c r="E105" s="22" t="s">
        <v>62</v>
      </c>
      <c r="F105" s="125" t="str">
        <f>IF(F85="","",IF(F85=D84,D86,D84))</f>
        <v/>
      </c>
      <c r="G105" s="1"/>
      <c r="J105" s="11"/>
      <c r="K105" s="11"/>
      <c r="L105" s="11"/>
    </row>
    <row r="106" spans="3:12" ht="10.5" customHeight="1" thickBot="1">
      <c r="F106" s="14" t="s">
        <v>140</v>
      </c>
      <c r="G106" s="5"/>
      <c r="H106" s="125" t="str">
        <f>IF(OR(F105="",F107=""),"",IF(F105="ABS",F107,IF(F107="ABS",F105,IF(AND(F105="ABS",F107="ABS"),"ABS",IF(OR(G105="",G107="",G105=G107),"",IF(G105&gt;G107,F105,F107))))))</f>
        <v/>
      </c>
      <c r="I106" s="1"/>
      <c r="J106" s="11"/>
      <c r="K106" s="11"/>
      <c r="L106" s="11"/>
    </row>
    <row r="107" spans="3:12" ht="10.5" customHeight="1" thickBot="1">
      <c r="E107" s="22" t="s">
        <v>61</v>
      </c>
      <c r="F107" s="126" t="str">
        <f>IF(F89="","",IF(F89=D88,D90,D88))</f>
        <v/>
      </c>
      <c r="G107" s="2"/>
      <c r="H107" s="12"/>
      <c r="I107" s="13"/>
      <c r="J107" s="11"/>
      <c r="K107" s="11"/>
      <c r="L107" s="11"/>
    </row>
    <row r="108" spans="3:12" ht="10.5" customHeight="1" thickBot="1">
      <c r="H108" s="16" t="s">
        <v>178</v>
      </c>
      <c r="I108" s="6"/>
      <c r="J108" s="266" t="str">
        <f>IF(OR(H106="",H110=""),"",IF(H106="ABS",H110,IF(H110="ABS",H106,IF(AND(H106="ABS",H110="ABS"),"ABS",IF(OR(I106="",I110="",I106=I110),"",IF(I106&gt;I110,H106,H110))))))</f>
        <v/>
      </c>
      <c r="K108" s="267" t="s">
        <v>197</v>
      </c>
      <c r="L108" s="11"/>
    </row>
    <row r="109" spans="3:12" ht="10.5" customHeight="1" thickBot="1">
      <c r="E109" s="22" t="s">
        <v>63</v>
      </c>
      <c r="F109" s="125" t="str">
        <f>IF(F93="","",IF(F93=D92,D94,D92))</f>
        <v/>
      </c>
      <c r="G109" s="1"/>
      <c r="I109" s="15"/>
      <c r="J109" s="11"/>
      <c r="K109" s="11"/>
      <c r="L109" s="11"/>
    </row>
    <row r="110" spans="3:12" ht="10.5" customHeight="1" thickBot="1">
      <c r="F110" s="14" t="s">
        <v>139</v>
      </c>
      <c r="G110" s="5"/>
      <c r="H110" s="126" t="str">
        <f>IF(OR(F109="",F111=""),"",IF(F109="ABS",F111,IF(F111="ABS",F109,IF(AND(F109="ABS",F111="ABS"),"ABS",IF(OR(G109="",G111="",G109=G111),"",IF(G109&gt;G111,F109,F111))))))</f>
        <v/>
      </c>
      <c r="I110" s="2"/>
      <c r="J110" s="11"/>
      <c r="K110" s="11"/>
      <c r="L110" s="11"/>
    </row>
    <row r="111" spans="3:12" ht="10.5" customHeight="1" thickBot="1">
      <c r="E111" s="22" t="s">
        <v>64</v>
      </c>
      <c r="F111" s="126" t="str">
        <f>IF(F97="","",IF(F97=D96,D98,D96))</f>
        <v/>
      </c>
      <c r="G111" s="2"/>
      <c r="J111" s="268" t="str">
        <f>IF(J108="","",IF(J108=H106,H110,H106))</f>
        <v/>
      </c>
      <c r="K111" s="267" t="s">
        <v>198</v>
      </c>
      <c r="L111" s="11"/>
    </row>
    <row r="112" spans="3:12" ht="10.5" customHeight="1">
      <c r="J112" s="11"/>
      <c r="K112" s="11"/>
      <c r="L112" s="11"/>
    </row>
    <row r="113" spans="1:12" ht="10.5" customHeight="1" thickBot="1">
      <c r="G113" s="22" t="s">
        <v>49</v>
      </c>
      <c r="H113" s="125" t="str">
        <f>IF(H110="","",IF(H110=F109,F111,F109))</f>
        <v/>
      </c>
      <c r="I113" s="1"/>
      <c r="J113" s="11"/>
      <c r="K113" s="11"/>
      <c r="L113" s="11"/>
    </row>
    <row r="114" spans="1:12" ht="10.5" customHeight="1" thickBot="1">
      <c r="H114" s="14" t="s">
        <v>177</v>
      </c>
      <c r="I114" s="5"/>
      <c r="J114" s="271" t="str">
        <f>IF(OR(H113="",H115=""),"",IF(H113="ABS",H115,IF(H115="ABS",H113,IF(AND(H113="ABS",H115="ABS"),"ABS",IF(OR(I113="",I115="",I113=I115),"",IF(I113&gt;I115,H113,H115))))))</f>
        <v/>
      </c>
      <c r="K114" s="267" t="s">
        <v>199</v>
      </c>
      <c r="L114" s="11"/>
    </row>
    <row r="115" spans="1:12" ht="10.5" customHeight="1" thickBot="1">
      <c r="G115" s="22" t="s">
        <v>50</v>
      </c>
      <c r="H115" s="126" t="str">
        <f>IF(H106="","",IF(H106=F105,F107,F105))</f>
        <v/>
      </c>
      <c r="I115" s="2"/>
      <c r="J115" s="272"/>
      <c r="K115" s="11"/>
      <c r="L115" s="11"/>
    </row>
    <row r="116" spans="1:12" ht="10.5" customHeight="1" thickBot="1">
      <c r="J116" s="268" t="str">
        <f>IF(J114="","",IF(J114=H113,H115,H113))</f>
        <v/>
      </c>
      <c r="K116" s="267" t="s">
        <v>200</v>
      </c>
      <c r="L116" s="11"/>
    </row>
    <row r="117" spans="1:12" ht="10.5" customHeight="1">
      <c r="J117" s="11"/>
      <c r="K117" s="11"/>
      <c r="L117" s="11"/>
    </row>
    <row r="118" spans="1:12" ht="10.5" customHeight="1">
      <c r="F118" s="31"/>
      <c r="G118" s="31"/>
      <c r="H118" s="31"/>
      <c r="I118" s="31"/>
      <c r="J118" s="31"/>
    </row>
    <row r="119" spans="1:12" ht="10.5" customHeight="1">
      <c r="F119" s="31"/>
      <c r="G119" s="31"/>
      <c r="H119" s="31"/>
      <c r="I119" s="31"/>
      <c r="J119" s="31"/>
    </row>
    <row r="120" spans="1:12" ht="10.5" customHeight="1">
      <c r="C120" s="22"/>
      <c r="D120" s="31"/>
      <c r="E120" s="31"/>
      <c r="F120" s="31"/>
      <c r="G120" s="31"/>
      <c r="H120" s="31"/>
      <c r="I120" s="31"/>
      <c r="J120" s="31"/>
    </row>
    <row r="121" spans="1:12" ht="10.5" customHeight="1" thickBot="1">
      <c r="A121" s="22" t="s">
        <v>15</v>
      </c>
      <c r="B121" s="125" t="str">
        <f>IF(D4="","",IF(D4=B3,B5,B3))</f>
        <v/>
      </c>
      <c r="C121" s="1"/>
      <c r="D121" s="16"/>
      <c r="E121" s="11"/>
      <c r="F121" s="31"/>
      <c r="G121" s="31"/>
      <c r="H121" s="54"/>
      <c r="I121" s="31"/>
      <c r="J121" s="31"/>
      <c r="K121" s="23"/>
    </row>
    <row r="122" spans="1:12" ht="10.5" customHeight="1" thickBot="1">
      <c r="B122" s="14" t="s">
        <v>89</v>
      </c>
      <c r="C122" s="5"/>
      <c r="D122" s="126" t="str">
        <f>IF(OR(B121="",B123=""),"",IF(B121="ABS",B123,IF(B123="ABS",B121,IF(AND(B121="ABS",B123="ABS"),"ABS",IF(OR(C121="",C123="",C121=C123),"",IF(C121&gt;C123,B121,B123))))))</f>
        <v/>
      </c>
      <c r="E122" s="3"/>
      <c r="F122" s="31"/>
      <c r="G122" s="31"/>
      <c r="H122" s="31"/>
      <c r="I122" s="31"/>
      <c r="J122" s="31"/>
    </row>
    <row r="123" spans="1:12" ht="10.5" customHeight="1" thickBot="1">
      <c r="A123" s="22" t="s">
        <v>14</v>
      </c>
      <c r="B123" s="126" t="str">
        <f>IF(D8="","",IF(D8=B7,B9,B7))</f>
        <v/>
      </c>
      <c r="C123" s="2"/>
      <c r="D123" s="18"/>
      <c r="E123" s="13"/>
      <c r="F123" s="54"/>
      <c r="G123" s="31"/>
      <c r="H123" s="31"/>
      <c r="I123" s="31"/>
      <c r="J123" s="31"/>
    </row>
    <row r="124" spans="1:12" ht="10.5" customHeight="1" thickBot="1">
      <c r="C124" s="22"/>
      <c r="D124" s="16" t="s">
        <v>97</v>
      </c>
      <c r="E124" s="60"/>
      <c r="F124" s="130" t="str">
        <f>IF(OR(D122="",D126=""),"",IF(D122="ABS",D126,IF(D126="ABS",D122,IF(AND(D122="ABS",D126="ABS"),"ABS",IF(OR(E122="",E126="",E122=E126),"",IF(E122&gt;E126,D122,D126))))))</f>
        <v/>
      </c>
      <c r="G124" s="61"/>
      <c r="H124" s="31"/>
      <c r="I124" s="31"/>
      <c r="J124" s="31"/>
    </row>
    <row r="125" spans="1:12" ht="10.5" customHeight="1" thickBot="1">
      <c r="A125" s="22" t="s">
        <v>17</v>
      </c>
      <c r="B125" s="125" t="str">
        <f>IF(D12="","",IF(D12=B11,B13,B11))</f>
        <v/>
      </c>
      <c r="C125" s="1"/>
      <c r="D125" s="16"/>
      <c r="E125" s="57"/>
      <c r="F125" s="31"/>
      <c r="G125" s="59"/>
      <c r="H125" s="31"/>
      <c r="I125" s="31"/>
      <c r="J125" s="31"/>
    </row>
    <row r="126" spans="1:12" ht="10.5" customHeight="1" thickBot="1">
      <c r="B126" s="14" t="s">
        <v>90</v>
      </c>
      <c r="C126" s="5"/>
      <c r="D126" s="126" t="str">
        <f>IF(OR(B125="",B127=""),"",IF(B125="ABS",B127,IF(B127="ABS",B125,IF(AND(B125="ABS",B127="ABS"),"ABS",IF(OR(C125="",C127="",C125=C127),"",IF(C125&gt;C127,B125,B127))))))</f>
        <v/>
      </c>
      <c r="E126" s="2"/>
      <c r="F126" s="31"/>
      <c r="G126" s="58"/>
      <c r="H126" s="31"/>
      <c r="I126" s="31"/>
      <c r="J126" s="31"/>
    </row>
    <row r="127" spans="1:12" ht="10.5" customHeight="1" thickBot="1">
      <c r="A127" s="22" t="s">
        <v>16</v>
      </c>
      <c r="B127" s="126" t="str">
        <f>IF(D16="","",IF(D16=B15,B17,B15))</f>
        <v/>
      </c>
      <c r="C127" s="2"/>
      <c r="D127" s="18"/>
      <c r="E127" s="12"/>
      <c r="F127" s="31"/>
      <c r="G127" s="58"/>
      <c r="H127" s="31"/>
      <c r="I127" s="31"/>
      <c r="J127" s="31"/>
    </row>
    <row r="128" spans="1:12" ht="10.5" customHeight="1" thickBot="1">
      <c r="C128" s="22"/>
      <c r="D128" s="31"/>
      <c r="E128" s="31"/>
      <c r="F128" s="16" t="s">
        <v>138</v>
      </c>
      <c r="G128" s="60"/>
      <c r="H128" s="130" t="str">
        <f>IF(OR(F124="",F132=""),"",IF(F124="ABS",F132,IF(F132="ABS",F124,IF(AND(F124="ABS",F132="ABS"),"ABS",IF(OR(G124="",G132="",G124=G132),"",IF(G124&gt;G132,F124,F132))))))</f>
        <v/>
      </c>
      <c r="I128" s="61"/>
      <c r="J128" s="31"/>
    </row>
    <row r="129" spans="1:13" ht="10.5" customHeight="1" thickBot="1">
      <c r="A129" s="22" t="s">
        <v>19</v>
      </c>
      <c r="B129" s="125" t="str">
        <f>IF(D20="","",IF(D20=B19,B21,B19))</f>
        <v/>
      </c>
      <c r="C129" s="1"/>
      <c r="D129" s="16"/>
      <c r="E129" s="11"/>
      <c r="F129" s="31"/>
      <c r="G129" s="58"/>
      <c r="H129" s="54"/>
      <c r="I129" s="59"/>
      <c r="J129" s="31"/>
      <c r="K129" s="23"/>
    </row>
    <row r="130" spans="1:13" ht="10.5" customHeight="1" thickBot="1">
      <c r="B130" s="14" t="s">
        <v>91</v>
      </c>
      <c r="C130" s="5"/>
      <c r="D130" s="126" t="str">
        <f>IF(OR(B129="",B131=""),"",IF(B129="ABS",B131,IF(B131="ABS",B129,IF(AND(B129="ABS",B131="ABS"),"ABS",IF(OR(C129="",C131="",C129=C131),"",IF(C129&gt;C131,B129,B131))))))</f>
        <v/>
      </c>
      <c r="E130" s="3"/>
      <c r="F130" s="31"/>
      <c r="G130" s="58"/>
      <c r="H130" s="31"/>
      <c r="I130" s="58"/>
      <c r="J130" s="31"/>
    </row>
    <row r="131" spans="1:13" ht="10.5" customHeight="1" thickBot="1">
      <c r="A131" s="22" t="s">
        <v>18</v>
      </c>
      <c r="B131" s="126" t="str">
        <f>IF(D24="","",IF(D24=B23,B25,B23))</f>
        <v/>
      </c>
      <c r="C131" s="2"/>
      <c r="D131" s="18"/>
      <c r="E131" s="13"/>
      <c r="F131" s="54"/>
      <c r="G131" s="58"/>
      <c r="H131" s="31"/>
      <c r="I131" s="58"/>
      <c r="J131" s="31"/>
    </row>
    <row r="132" spans="1:13" ht="10.5" customHeight="1" thickBot="1">
      <c r="C132" s="22"/>
      <c r="D132" s="16" t="s">
        <v>98</v>
      </c>
      <c r="E132" s="60"/>
      <c r="F132" s="130" t="str">
        <f>IF(OR(D130="",D134=""),"",IF(D130="ABS",D134,IF(D134="ABS",D130,IF(AND(D130="ABS",D134="ABS"),"ABS",IF(OR(E130="",E134="",E130=E134),"",IF(E130&gt;E134,D130,D134))))))</f>
        <v/>
      </c>
      <c r="G132" s="62"/>
      <c r="H132" s="31"/>
      <c r="I132" s="58"/>
      <c r="J132" s="31"/>
    </row>
    <row r="133" spans="1:13" ht="10.5" customHeight="1" thickBot="1">
      <c r="A133" s="22" t="s">
        <v>21</v>
      </c>
      <c r="B133" s="125" t="str">
        <f>IF(D28="","",IF(D28=B27,B29,B27))</f>
        <v/>
      </c>
      <c r="C133" s="1"/>
      <c r="D133" s="16"/>
      <c r="E133" s="57"/>
      <c r="F133" s="31"/>
      <c r="G133" s="31"/>
      <c r="H133" s="31"/>
      <c r="I133" s="58"/>
      <c r="J133" s="31"/>
      <c r="M133" s="56"/>
    </row>
    <row r="134" spans="1:13" ht="10.5" customHeight="1" thickBot="1">
      <c r="B134" s="14" t="s">
        <v>92</v>
      </c>
      <c r="C134" s="5"/>
      <c r="D134" s="126" t="str">
        <f>IF(OR(B133="",B135=""),"",IF(B133="ABS",B135,IF(B135="ABS",B133,IF(AND(B133="ABS",B135="ABS"),"ABS",IF(OR(C133="",C135="",C133=C135),"",IF(C133&gt;C135,B133,B135))))))</f>
        <v/>
      </c>
      <c r="E134" s="2"/>
      <c r="F134" s="31"/>
      <c r="G134" s="31"/>
      <c r="H134" s="31"/>
      <c r="I134" s="58"/>
      <c r="J134" s="31"/>
      <c r="K134" s="24"/>
      <c r="M134" s="56"/>
    </row>
    <row r="135" spans="1:13" ht="10.5" customHeight="1" thickBot="1">
      <c r="A135" s="22" t="s">
        <v>20</v>
      </c>
      <c r="B135" s="126" t="str">
        <f>IF(D32="","",IF(D32=B31,B33,B31))</f>
        <v/>
      </c>
      <c r="C135" s="2"/>
      <c r="D135" s="18"/>
      <c r="E135" s="12"/>
      <c r="F135" s="31"/>
      <c r="G135" s="31"/>
      <c r="H135" s="31"/>
      <c r="I135" s="58"/>
      <c r="J135" s="31"/>
    </row>
    <row r="136" spans="1:13" ht="10.5" customHeight="1" thickBot="1">
      <c r="C136" s="22"/>
      <c r="D136" s="31"/>
      <c r="E136" s="31"/>
      <c r="F136" s="31"/>
      <c r="G136" s="31"/>
      <c r="H136" s="16" t="s">
        <v>174</v>
      </c>
      <c r="I136" s="60"/>
      <c r="J136" s="273" t="str">
        <f>IF(OR(H128="",H144=""),"",IF(H128="ABS",H144,IF(H144="ABS",H128,IF(AND(H128="ABS",H144="ABS"),"ABS",IF(OR(I128="",I144="",I128=I144),"",IF(I128&gt;I144,H128,H144))))))</f>
        <v/>
      </c>
      <c r="K136" s="267" t="s">
        <v>201</v>
      </c>
      <c r="L136" s="11"/>
    </row>
    <row r="137" spans="1:13" ht="10.5" customHeight="1" thickBot="1">
      <c r="A137" s="22" t="s">
        <v>23</v>
      </c>
      <c r="B137" s="125" t="str">
        <f>IF(D36="","",IF(D36=B35,B37,B35))</f>
        <v/>
      </c>
      <c r="C137" s="1"/>
      <c r="D137" s="16"/>
      <c r="E137" s="11"/>
      <c r="F137" s="31"/>
      <c r="G137" s="31"/>
      <c r="H137" s="54"/>
      <c r="I137" s="58"/>
      <c r="J137" s="31"/>
      <c r="K137" s="55"/>
      <c r="L137" s="11"/>
    </row>
    <row r="138" spans="1:13" ht="10.5" customHeight="1" thickBot="1">
      <c r="B138" s="14" t="s">
        <v>93</v>
      </c>
      <c r="C138" s="5"/>
      <c r="D138" s="126" t="str">
        <f>IF(OR(B137="",B139=""),"",IF(B137="ABS",B139,IF(B139="ABS",B137,IF(AND(B137="ABS",B139="ABS"),"ABS",IF(OR(C137="",C139="",C137=C139),"",IF(C137&gt;C139,B137,B139))))))</f>
        <v/>
      </c>
      <c r="E138" s="3"/>
      <c r="F138" s="31"/>
      <c r="G138" s="31"/>
      <c r="H138" s="31"/>
      <c r="I138" s="58"/>
      <c r="J138" s="31"/>
      <c r="K138" s="11"/>
      <c r="L138" s="11"/>
    </row>
    <row r="139" spans="1:13" ht="10.5" customHeight="1" thickBot="1">
      <c r="A139" s="22" t="s">
        <v>22</v>
      </c>
      <c r="B139" s="126" t="str">
        <f>IF(D40="","",IF(D40=B39,B41,B39))</f>
        <v/>
      </c>
      <c r="C139" s="2"/>
      <c r="D139" s="18"/>
      <c r="E139" s="13"/>
      <c r="F139" s="54"/>
      <c r="G139" s="31"/>
      <c r="H139" s="31"/>
      <c r="I139" s="58"/>
      <c r="J139" s="31"/>
      <c r="K139" s="11"/>
      <c r="L139" s="11"/>
    </row>
    <row r="140" spans="1:13" ht="10.5" customHeight="1" thickBot="1">
      <c r="C140" s="22"/>
      <c r="D140" s="16" t="s">
        <v>99</v>
      </c>
      <c r="E140" s="60"/>
      <c r="F140" s="130" t="str">
        <f>IF(OR(D138="",D142=""),"",IF(D138="ABS",D142,IF(D142="ABS",D138,IF(AND(D138="ABS",D142="ABS"),"ABS",IF(OR(E138="",E142="",E138=E142),"",IF(E138&gt;E142,D138,D142))))))</f>
        <v/>
      </c>
      <c r="G140" s="61"/>
      <c r="H140" s="31"/>
      <c r="I140" s="58"/>
      <c r="J140" s="31"/>
      <c r="K140" s="11"/>
      <c r="L140" s="11"/>
    </row>
    <row r="141" spans="1:13" ht="10.5" customHeight="1" thickBot="1">
      <c r="A141" s="22" t="s">
        <v>25</v>
      </c>
      <c r="B141" s="125" t="str">
        <f>IF(D44="","",IF(D44=B43,B45,B43))</f>
        <v/>
      </c>
      <c r="C141" s="1"/>
      <c r="D141" s="16"/>
      <c r="E141" s="57"/>
      <c r="F141" s="31"/>
      <c r="G141" s="59"/>
      <c r="H141" s="31"/>
      <c r="I141" s="58"/>
      <c r="J141" s="31"/>
      <c r="K141" s="11"/>
      <c r="L141" s="11"/>
    </row>
    <row r="142" spans="1:13" ht="10.5" customHeight="1" thickBot="1">
      <c r="B142" s="14" t="s">
        <v>94</v>
      </c>
      <c r="C142" s="5"/>
      <c r="D142" s="126" t="str">
        <f>IF(OR(B141="",B143=""),"",IF(B141="ABS",B143,IF(B143="ABS",B141,IF(AND(B141="ABS",B143="ABS"),"ABS",IF(OR(C141="",C143="",C141=C143),"",IF(C141&gt;C143,B141,B143))))))</f>
        <v/>
      </c>
      <c r="E142" s="2"/>
      <c r="F142" s="31"/>
      <c r="G142" s="58"/>
      <c r="H142" s="31"/>
      <c r="I142" s="58"/>
      <c r="J142" s="31"/>
      <c r="K142" s="11"/>
      <c r="L142" s="11"/>
    </row>
    <row r="143" spans="1:13" ht="10.5" customHeight="1" thickBot="1">
      <c r="A143" s="22" t="s">
        <v>24</v>
      </c>
      <c r="B143" s="126" t="str">
        <f>IF(D48="","",IF(D48=B47,B49,B47))</f>
        <v/>
      </c>
      <c r="C143" s="2"/>
      <c r="D143" s="18"/>
      <c r="E143" s="12"/>
      <c r="F143" s="31"/>
      <c r="G143" s="58"/>
      <c r="H143" s="31"/>
      <c r="I143" s="58"/>
      <c r="J143" s="31"/>
      <c r="K143" s="11"/>
      <c r="L143" s="11"/>
    </row>
    <row r="144" spans="1:13" ht="10.5" customHeight="1" thickBot="1">
      <c r="C144" s="22"/>
      <c r="D144" s="31"/>
      <c r="E144" s="31"/>
      <c r="F144" s="16" t="s">
        <v>137</v>
      </c>
      <c r="G144" s="60"/>
      <c r="H144" s="130" t="str">
        <f>IF(OR(F140="",F148=""),"",IF(F140="ABS",F148,IF(F148="ABS",F140,IF(AND(F140="ABS",F148="ABS"),"ABS",IF(OR(G140="",G148="",G140=G148),"",IF(G140&gt;G148,F140,F148))))))</f>
        <v/>
      </c>
      <c r="I144" s="62"/>
      <c r="J144" s="31"/>
      <c r="K144" s="11"/>
      <c r="L144" s="11"/>
    </row>
    <row r="145" spans="1:12" ht="10.5" customHeight="1" thickBot="1">
      <c r="A145" s="22" t="s">
        <v>53</v>
      </c>
      <c r="B145" s="125" t="str">
        <f>IF(D52="","",IF(D52=B51,B53,B51))</f>
        <v/>
      </c>
      <c r="C145" s="1"/>
      <c r="D145" s="16"/>
      <c r="E145" s="11"/>
      <c r="F145" s="31"/>
      <c r="G145" s="58"/>
      <c r="H145" s="54"/>
      <c r="I145" s="31"/>
      <c r="J145" s="268" t="str">
        <f>IF(J136="","",IF(J136=H128,H144,H128))</f>
        <v/>
      </c>
      <c r="K145" s="267" t="s">
        <v>202</v>
      </c>
      <c r="L145" s="11"/>
    </row>
    <row r="146" spans="1:12" ht="10.5" customHeight="1" thickBot="1">
      <c r="B146" s="14" t="s">
        <v>95</v>
      </c>
      <c r="C146" s="5"/>
      <c r="D146" s="126" t="str">
        <f>IF(OR(B145="",B147=""),"",IF(B145="ABS",B147,IF(B147="ABS",B145,IF(AND(B145="ABS",B147="ABS"),"ABS",IF(OR(C145="",C147="",C145=C147),"",IF(C145&gt;C147,B145,B147))))))</f>
        <v/>
      </c>
      <c r="E146" s="3"/>
      <c r="F146" s="31"/>
      <c r="G146" s="58"/>
      <c r="H146" s="31"/>
      <c r="I146" s="31"/>
      <c r="J146" s="31"/>
    </row>
    <row r="147" spans="1:12" ht="10.5" customHeight="1" thickBot="1">
      <c r="A147" s="22" t="s">
        <v>56</v>
      </c>
      <c r="B147" s="126" t="str">
        <f>IF(D56="","",IF(D56=B55,B57,B55))</f>
        <v/>
      </c>
      <c r="C147" s="2"/>
      <c r="D147" s="18"/>
      <c r="E147" s="13"/>
      <c r="F147" s="54"/>
      <c r="G147" s="58"/>
      <c r="H147" s="31"/>
      <c r="I147" s="31"/>
      <c r="J147" s="31"/>
    </row>
    <row r="148" spans="1:12" ht="10.5" customHeight="1" thickBot="1">
      <c r="C148" s="22"/>
      <c r="D148" s="16" t="s">
        <v>100</v>
      </c>
      <c r="E148" s="60"/>
      <c r="F148" s="130" t="str">
        <f>IF(OR(D146="",D150=""),"",IF(D146="ABS",D150,IF(D150="ABS",D146,IF(AND(D146="ABS",D150="ABS"),"ABS",IF(OR(E146="",E150="",E146=E150),"",IF(E146&gt;E150,D146,D150))))))</f>
        <v/>
      </c>
      <c r="G148" s="62"/>
      <c r="H148" s="31"/>
      <c r="I148" s="31"/>
      <c r="J148" s="31"/>
    </row>
    <row r="149" spans="1:12" ht="10.5" customHeight="1" thickBot="1">
      <c r="A149" s="22" t="s">
        <v>54</v>
      </c>
      <c r="B149" s="125" t="str">
        <f>IF(D60="","",IF(D60=B59,B61,B59))</f>
        <v/>
      </c>
      <c r="C149" s="1"/>
      <c r="D149" s="16"/>
      <c r="E149" s="57"/>
      <c r="F149" s="31"/>
      <c r="G149" s="31"/>
      <c r="H149" s="31"/>
      <c r="I149" s="31"/>
      <c r="J149" s="31"/>
    </row>
    <row r="150" spans="1:12" ht="10.5" customHeight="1" thickBot="1">
      <c r="B150" s="14" t="s">
        <v>96</v>
      </c>
      <c r="C150" s="5"/>
      <c r="D150" s="126" t="str">
        <f>IF(OR(B149="",B151=""),"",IF(B149="ABS",B151,IF(B151="ABS",B149,IF(AND(B149="ABS",B151="ABS"),"ABS",IF(OR(C149="",C151="",C149=C151),"",IF(C149&gt;C151,B149,B151))))))</f>
        <v/>
      </c>
      <c r="E150" s="2"/>
      <c r="F150" s="31"/>
      <c r="G150" s="31"/>
      <c r="H150" s="31"/>
      <c r="I150" s="31"/>
      <c r="J150" s="31"/>
    </row>
    <row r="151" spans="1:12" ht="10.5" customHeight="1" thickBot="1">
      <c r="A151" s="22" t="s">
        <v>57</v>
      </c>
      <c r="B151" s="126" t="str">
        <f>IF(D64="","",IF(D64=B63,B65,B63))</f>
        <v/>
      </c>
      <c r="C151" s="2"/>
      <c r="D151" s="18"/>
      <c r="E151" s="12"/>
      <c r="F151" s="31"/>
      <c r="G151" s="31"/>
      <c r="H151" s="31"/>
      <c r="I151" s="31"/>
      <c r="J151" s="31"/>
    </row>
    <row r="152" spans="1:12" ht="10.5" customHeight="1">
      <c r="F152" s="31"/>
      <c r="G152" s="31"/>
      <c r="H152" s="31"/>
      <c r="I152" s="31"/>
      <c r="J152" s="31"/>
    </row>
    <row r="153" spans="1:12" ht="10.5" customHeight="1">
      <c r="F153" s="31"/>
      <c r="G153" s="31"/>
      <c r="H153" s="31"/>
      <c r="I153" s="31"/>
      <c r="J153" s="31"/>
    </row>
    <row r="154" spans="1:12" ht="10.5" customHeight="1" thickBot="1">
      <c r="E154" s="22" t="s">
        <v>48</v>
      </c>
      <c r="F154" s="125" t="str">
        <f>IF(H144="","",IF(H144=F140,F148,F140))</f>
        <v/>
      </c>
      <c r="G154" s="1"/>
    </row>
    <row r="155" spans="1:12" ht="10.5" customHeight="1" thickBot="1">
      <c r="F155" s="14" t="s">
        <v>173</v>
      </c>
      <c r="G155" s="5"/>
      <c r="H155" s="271" t="str">
        <f>IF(OR(F154="",F156=""),"",IF(F154="ABS",F156,IF(F156="ABS",F154,IF(AND(F154="ABS",F156="ABS"),"ABS",IF(OR(G154="",G156="",G154=G156),"",IF(G154&gt;G156,F154,F156))))))</f>
        <v/>
      </c>
      <c r="I155" s="267" t="s">
        <v>203</v>
      </c>
      <c r="J155" s="11"/>
    </row>
    <row r="156" spans="1:12" ht="10.5" customHeight="1" thickBot="1">
      <c r="E156" s="22" t="s">
        <v>47</v>
      </c>
      <c r="F156" s="126" t="str">
        <f>IF(H128="","",IF(H128=F124,F132,F124))</f>
        <v/>
      </c>
      <c r="G156" s="2"/>
      <c r="H156" s="209"/>
      <c r="I156" s="31"/>
      <c r="J156" s="11"/>
    </row>
    <row r="157" spans="1:12" ht="10.5" customHeight="1" thickBot="1">
      <c r="H157" s="268" t="str">
        <f>IF(H155="","",IF(H155=F154,F156,F154))</f>
        <v/>
      </c>
      <c r="I157" s="267" t="s">
        <v>204</v>
      </c>
      <c r="J157" s="11"/>
    </row>
    <row r="158" spans="1:12" ht="10.5" customHeight="1">
      <c r="H158" s="11"/>
      <c r="I158" s="11"/>
      <c r="J158" s="11"/>
    </row>
    <row r="159" spans="1:12" ht="10.5" customHeight="1">
      <c r="F159" s="31"/>
      <c r="G159" s="31"/>
      <c r="H159" s="31"/>
      <c r="I159" s="31"/>
      <c r="J159" s="31"/>
    </row>
    <row r="160" spans="1:12" ht="10.5" customHeight="1">
      <c r="F160" s="31"/>
      <c r="G160" s="31"/>
      <c r="H160" s="31"/>
      <c r="I160" s="31"/>
      <c r="J160" s="31"/>
    </row>
    <row r="161" spans="3:10" ht="10.5" customHeight="1">
      <c r="F161" s="31"/>
      <c r="G161" s="31"/>
      <c r="H161" s="31"/>
      <c r="I161" s="31"/>
      <c r="J161" s="31"/>
    </row>
    <row r="162" spans="3:10" ht="10.5" customHeight="1">
      <c r="F162" s="31"/>
      <c r="G162" s="31"/>
      <c r="H162" s="31"/>
      <c r="I162" s="31"/>
      <c r="J162" s="31"/>
    </row>
    <row r="163" spans="3:10" ht="10.5" customHeight="1">
      <c r="H163" s="11"/>
      <c r="I163" s="11"/>
      <c r="J163" s="11"/>
    </row>
    <row r="164" spans="3:10" ht="10.5" customHeight="1" thickBot="1">
      <c r="C164" s="22" t="s">
        <v>44</v>
      </c>
      <c r="D164" s="125" t="str">
        <f>IF(F124="","",IF(F124=D122,D126,D122))</f>
        <v/>
      </c>
      <c r="E164" s="1"/>
      <c r="H164" s="11"/>
      <c r="I164" s="11"/>
      <c r="J164" s="11"/>
    </row>
    <row r="165" spans="3:10" ht="10.5" customHeight="1" thickBot="1">
      <c r="D165" s="14" t="s">
        <v>156</v>
      </c>
      <c r="E165" s="5"/>
      <c r="F165" s="125" t="str">
        <f>IF(OR(D164="",D166=""),"",IF(D164="ABS",D166,IF(D166="ABS",D164,IF(AND(D164="ABS",D166="ABS"),"ABS",IF(OR(E164="",E166="",E164=E166),"",IF(E164&gt;E166,D164,D166))))))</f>
        <v/>
      </c>
      <c r="G165" s="1"/>
      <c r="H165" s="11"/>
      <c r="I165" s="11"/>
      <c r="J165" s="11"/>
    </row>
    <row r="166" spans="3:10" ht="10.5" customHeight="1" thickBot="1">
      <c r="C166" s="22" t="s">
        <v>46</v>
      </c>
      <c r="D166" s="126" t="str">
        <f>IF(F132="","",IF(F132=D130,D134,D130))</f>
        <v/>
      </c>
      <c r="E166" s="2"/>
      <c r="F166" s="12"/>
      <c r="G166" s="13"/>
      <c r="H166" s="11"/>
      <c r="I166" s="11"/>
      <c r="J166" s="11"/>
    </row>
    <row r="167" spans="3:10" ht="10.5" customHeight="1" thickBot="1">
      <c r="F167" s="16" t="s">
        <v>164</v>
      </c>
      <c r="G167" s="6"/>
      <c r="H167" s="266" t="str">
        <f>IF(OR(F165="",F169=""),"",IF(F165="ABS",F169,IF(F169="ABS",F165,IF(AND(F165="ABS",F169="ABS"),"ABS",IF(OR(G165="",G169="",G165=G169),"",IF(G165&gt;G169,F165,F169))))))</f>
        <v/>
      </c>
      <c r="I167" s="267" t="s">
        <v>205</v>
      </c>
      <c r="J167" s="11"/>
    </row>
    <row r="168" spans="3:10" ht="10.5" customHeight="1" thickBot="1">
      <c r="C168" s="22" t="s">
        <v>8</v>
      </c>
      <c r="D168" s="125" t="str">
        <f>IF(F140="","",IF(F140=D138,D142,D138))</f>
        <v/>
      </c>
      <c r="E168" s="1"/>
      <c r="G168" s="15"/>
      <c r="H168" s="11"/>
      <c r="I168" s="11"/>
      <c r="J168" s="11"/>
    </row>
    <row r="169" spans="3:10" ht="10.5" customHeight="1" thickBot="1">
      <c r="D169" s="14" t="s">
        <v>155</v>
      </c>
      <c r="E169" s="5"/>
      <c r="F169" s="126" t="str">
        <f>IF(OR(D168="",D170=""),"",IF(D168="ABS",D170,IF(D170="ABS",D168,IF(AND(D168="ABS",D170="ABS"),"ABS",IF(OR(E168="",E170="",E168=E170),"",IF(E168&gt;E170,D168,D170))))))</f>
        <v/>
      </c>
      <c r="G169" s="2"/>
      <c r="H169" s="11"/>
      <c r="I169" s="11"/>
      <c r="J169" s="11"/>
    </row>
    <row r="170" spans="3:10" ht="10.5" customHeight="1" thickBot="1">
      <c r="C170" s="22" t="s">
        <v>9</v>
      </c>
      <c r="D170" s="126" t="str">
        <f>IF(F148="","",IF(F148=D146,D150,D146))</f>
        <v/>
      </c>
      <c r="E170" s="2"/>
      <c r="H170" s="268" t="str">
        <f>IF(H167="","",IF(H167=F165,F169,F165))</f>
        <v/>
      </c>
      <c r="I170" s="267" t="s">
        <v>206</v>
      </c>
      <c r="J170" s="11"/>
    </row>
    <row r="171" spans="3:10" ht="10.5" customHeight="1">
      <c r="H171" s="11"/>
      <c r="I171" s="11"/>
      <c r="J171" s="11"/>
    </row>
    <row r="172" spans="3:10" ht="10.5" customHeight="1" thickBot="1">
      <c r="E172" s="22" t="s">
        <v>65</v>
      </c>
      <c r="F172" s="125" t="str">
        <f>IF(F169="","",IF(F169=D168,D170,D168))</f>
        <v/>
      </c>
      <c r="G172" s="1"/>
      <c r="H172" s="11"/>
      <c r="I172" s="11"/>
      <c r="J172" s="11"/>
    </row>
    <row r="173" spans="3:10" ht="10.5" customHeight="1" thickBot="1">
      <c r="F173" s="14" t="s">
        <v>163</v>
      </c>
      <c r="G173" s="5"/>
      <c r="H173" s="271" t="str">
        <f>IF(OR(F172="",F174=""),"",IF(F172="ABS",F174,IF(F174="ABS",F172,IF(AND(F172="ABS",F174="ABS"),"ABS",IF(OR(G172="",G174="",G172=G174),"",IF(G172&gt;G174,F172,F174))))))</f>
        <v/>
      </c>
      <c r="I173" s="267" t="s">
        <v>207</v>
      </c>
      <c r="J173" s="11"/>
    </row>
    <row r="174" spans="3:10" ht="10.5" customHeight="1" thickBot="1">
      <c r="E174" s="22" t="s">
        <v>66</v>
      </c>
      <c r="F174" s="126" t="str">
        <f>IF(F165="","",IF(F165=D164,D166,D164))</f>
        <v/>
      </c>
      <c r="G174" s="2"/>
      <c r="H174" s="272"/>
      <c r="I174" s="11"/>
      <c r="J174" s="11"/>
    </row>
    <row r="175" spans="3:10" ht="10.5" customHeight="1" thickBot="1">
      <c r="H175" s="268" t="str">
        <f>IF(H173="","",IF(H173=F172,F174,F172))</f>
        <v/>
      </c>
      <c r="I175" s="267" t="s">
        <v>208</v>
      </c>
      <c r="J175" s="11"/>
    </row>
    <row r="176" spans="3:10" ht="10.5" customHeight="1">
      <c r="H176" s="11"/>
      <c r="I176" s="11"/>
      <c r="J176" s="11"/>
    </row>
    <row r="180" spans="1:10" ht="10.5" customHeight="1" thickBot="1">
      <c r="A180" s="22" t="s">
        <v>0</v>
      </c>
      <c r="B180" s="125" t="str">
        <f>IF(D122="","",IF(D122=B121,B123,B121))</f>
        <v/>
      </c>
      <c r="C180" s="1"/>
    </row>
    <row r="181" spans="1:10" ht="10.5" customHeight="1" thickBot="1">
      <c r="B181" s="14" t="s">
        <v>169</v>
      </c>
      <c r="C181" s="5"/>
      <c r="D181" s="125" t="str">
        <f>IF(OR(B180="",B182=""),"",IF(B180="ABS",B182,IF(B182="ABS",B180,IF(AND(B180="ABS",B182="ABS"),"ABS",IF(OR(C180="",C182="",C180=C182),"",IF(C180&gt;C182,B180,B182))))))</f>
        <v/>
      </c>
      <c r="E181" s="1"/>
    </row>
    <row r="182" spans="1:10" ht="10.5" customHeight="1" thickBot="1">
      <c r="A182" s="22" t="s">
        <v>37</v>
      </c>
      <c r="B182" s="126" t="str">
        <f>IF(D126="","",IF(D126=B125,B127,B125))</f>
        <v/>
      </c>
      <c r="C182" s="2"/>
      <c r="D182" s="12"/>
      <c r="E182" s="13"/>
    </row>
    <row r="183" spans="1:10" ht="10.5" customHeight="1" thickBot="1">
      <c r="D183" s="16" t="s">
        <v>154</v>
      </c>
      <c r="E183" s="6"/>
      <c r="F183" s="125" t="str">
        <f>IF(OR(D181="",D185=""),"",IF(D181="ABS",D185,IF(D185="ABS",D181,IF(AND(D181="ABS",D185="ABS"),"ABS",IF(OR(E181="",E185="",E181=E185),"",IF(E181&gt;E185,D181,D185))))))</f>
        <v/>
      </c>
      <c r="G183" s="1"/>
    </row>
    <row r="184" spans="1:10" ht="10.5" customHeight="1" thickBot="1">
      <c r="A184" s="22" t="s">
        <v>38</v>
      </c>
      <c r="B184" s="125" t="str">
        <f>IF(D130="","",IF(D130=B129,B131,B129))</f>
        <v/>
      </c>
      <c r="C184" s="1"/>
      <c r="E184" s="15"/>
      <c r="F184" s="12"/>
      <c r="G184" s="13"/>
    </row>
    <row r="185" spans="1:10" ht="10.5" customHeight="1" thickBot="1">
      <c r="B185" s="14" t="s">
        <v>170</v>
      </c>
      <c r="C185" s="5"/>
      <c r="D185" s="126" t="str">
        <f>IF(OR(B184="",B186=""),"",IF(B184="ABS",B186,IF(B186="ABS",B184,IF(AND(B184="ABS",B186="ABS"),"ABS",IF(OR(C184="",C186="",C184=C186),"",IF(C184&gt;C186,B184,B186))))))</f>
        <v/>
      </c>
      <c r="E185" s="2"/>
      <c r="G185" s="15"/>
    </row>
    <row r="186" spans="1:10" ht="10.5" customHeight="1" thickBot="1">
      <c r="A186" s="22" t="s">
        <v>35</v>
      </c>
      <c r="B186" s="126" t="str">
        <f>IF(D134="","",IF(D134=B133,B135,B133))</f>
        <v/>
      </c>
      <c r="C186" s="2"/>
      <c r="G186" s="15"/>
    </row>
    <row r="187" spans="1:10" ht="10.5" customHeight="1" thickBot="1">
      <c r="F187" s="16" t="s">
        <v>158</v>
      </c>
      <c r="G187" s="6"/>
      <c r="H187" s="271" t="str">
        <f>IF(OR(F183="",F191=""),"",IF(F183="ABS",F191,IF(F191="ABS",F183,IF(AND(F183="ABS",F191="ABS"),"ABS",IF(OR(G183="",G191="",G183=G191),"",IF(G183&gt;G191,F183,F191))))))</f>
        <v/>
      </c>
      <c r="I187" s="267" t="s">
        <v>209</v>
      </c>
      <c r="J187" s="11"/>
    </row>
    <row r="188" spans="1:10" ht="10.5" customHeight="1" thickBot="1">
      <c r="A188" s="22" t="s">
        <v>36</v>
      </c>
      <c r="B188" s="125" t="str">
        <f>IF(D138="","",IF(D138=B137,B139,B137))</f>
        <v/>
      </c>
      <c r="C188" s="1"/>
      <c r="G188" s="15"/>
      <c r="H188" s="272"/>
      <c r="I188" s="11"/>
      <c r="J188" s="11"/>
    </row>
    <row r="189" spans="1:10" ht="10.5" customHeight="1" thickBot="1">
      <c r="B189" s="14" t="s">
        <v>171</v>
      </c>
      <c r="C189" s="5"/>
      <c r="D189" s="125" t="str">
        <f>IF(OR(B188="",B190=""),"",IF(B188="ABS",B190,IF(B190="ABS",B188,IF(AND(B188="ABS",B190="ABS"),"ABS",IF(OR(C188="",C190="",C188=C190),"",IF(C188&gt;C190,B188,B190))))))</f>
        <v/>
      </c>
      <c r="E189" s="1"/>
      <c r="G189" s="15"/>
      <c r="H189" s="11"/>
      <c r="I189" s="11"/>
      <c r="J189" s="11"/>
    </row>
    <row r="190" spans="1:10" ht="10.5" customHeight="1" thickBot="1">
      <c r="A190" s="22" t="s">
        <v>39</v>
      </c>
      <c r="B190" s="126" t="str">
        <f>IF(D142="","",IF(D142=B141,B143,B141))</f>
        <v/>
      </c>
      <c r="C190" s="2"/>
      <c r="D190" s="12"/>
      <c r="E190" s="13"/>
      <c r="G190" s="15"/>
      <c r="H190" s="11"/>
      <c r="I190" s="11"/>
      <c r="J190" s="11"/>
    </row>
    <row r="191" spans="1:10" ht="10.5" customHeight="1" thickBot="1">
      <c r="D191" s="16" t="s">
        <v>153</v>
      </c>
      <c r="E191" s="6"/>
      <c r="F191" s="126" t="str">
        <f>IF(OR(D189="",D193=""),"",IF(D189="ABS",D193,IF(D193="ABS",D189,IF(AND(D189="ABS",D193="ABS"),"ABS",IF(OR(E189="",E193="",E189=E193),"",IF(E189&gt;E193,D189,D193))))))</f>
        <v/>
      </c>
      <c r="G191" s="2"/>
      <c r="H191" s="11"/>
      <c r="I191" s="11"/>
      <c r="J191" s="11"/>
    </row>
    <row r="192" spans="1:10" ht="10.5" customHeight="1" thickBot="1">
      <c r="A192" s="22" t="s">
        <v>59</v>
      </c>
      <c r="B192" s="125" t="str">
        <f>IF(D146="","",IF(D146=B145,B147,B145))</f>
        <v/>
      </c>
      <c r="C192" s="1"/>
      <c r="E192" s="15"/>
      <c r="H192" s="268" t="str">
        <f>IF(H187="","",IF(H187=F183,F191,F183))</f>
        <v/>
      </c>
      <c r="I192" s="267" t="s">
        <v>210</v>
      </c>
      <c r="J192" s="11"/>
    </row>
    <row r="193" spans="1:10" ht="10.5" customHeight="1" thickBot="1">
      <c r="B193" s="14" t="s">
        <v>172</v>
      </c>
      <c r="C193" s="5"/>
      <c r="D193" s="126" t="str">
        <f>IF(OR(B192="",B194=""),"",IF(B192="ABS",B194,IF(B194="ABS",B192,IF(AND(B192="ABS",B194="ABS"),"ABS",IF(OR(C192="",C194="",C192=C194),"",IF(C192&gt;C194,B192,B194))))))</f>
        <v/>
      </c>
      <c r="E193" s="2"/>
      <c r="H193" s="11"/>
      <c r="I193" s="11"/>
      <c r="J193" s="11"/>
    </row>
    <row r="194" spans="1:10" ht="10.5" customHeight="1" thickBot="1">
      <c r="A194" s="22" t="s">
        <v>60</v>
      </c>
      <c r="B194" s="126" t="str">
        <f>IF(D150="","",IF(D150=B149,B151,B149))</f>
        <v/>
      </c>
      <c r="C194" s="2"/>
      <c r="H194" s="11"/>
      <c r="I194" s="11"/>
      <c r="J194" s="11"/>
    </row>
    <row r="195" spans="1:10" ht="10.5" customHeight="1" thickBot="1">
      <c r="E195" s="22" t="s">
        <v>51</v>
      </c>
      <c r="F195" s="125" t="str">
        <f>IF(F191="","",IF(F191=D189,D193,D189))</f>
        <v/>
      </c>
      <c r="G195" s="1"/>
      <c r="H195" s="11"/>
      <c r="I195" s="11"/>
      <c r="J195" s="11"/>
    </row>
    <row r="196" spans="1:10" ht="10.5" customHeight="1" thickBot="1">
      <c r="F196" s="14" t="s">
        <v>157</v>
      </c>
      <c r="G196" s="5"/>
      <c r="H196" s="271" t="str">
        <f>IF(OR(F195="",F197=""),"",IF(F195="ABS",F197,IF(F197="ABS",F195,IF(AND(F195="ABS",F197="ABS"),"ABS",IF(OR(G195="",G197="",G195=G197),"",IF(G195&gt;G197,F195,F197))))))</f>
        <v/>
      </c>
      <c r="I196" s="267" t="s">
        <v>211</v>
      </c>
      <c r="J196" s="11"/>
    </row>
    <row r="197" spans="1:10" ht="10.5" customHeight="1" thickBot="1">
      <c r="E197" s="22" t="s">
        <v>52</v>
      </c>
      <c r="F197" s="126" t="str">
        <f>IF(F183="","",IF(F183=D181,D185,D181))</f>
        <v/>
      </c>
      <c r="G197" s="2"/>
      <c r="H197" s="272"/>
      <c r="I197" s="11"/>
      <c r="J197" s="11"/>
    </row>
    <row r="198" spans="1:10" ht="10.5" customHeight="1" thickBot="1">
      <c r="H198" s="268" t="str">
        <f>IF(H196="","",IF(H196=F195,F197,F195))</f>
        <v/>
      </c>
      <c r="I198" s="267" t="s">
        <v>212</v>
      </c>
      <c r="J198" s="11"/>
    </row>
    <row r="199" spans="1:10" ht="10.5" customHeight="1">
      <c r="H199" s="11"/>
      <c r="I199" s="11"/>
      <c r="J199" s="11"/>
    </row>
    <row r="200" spans="1:10" ht="10.5" customHeight="1">
      <c r="H200" s="11"/>
      <c r="I200" s="11"/>
      <c r="J200" s="11"/>
    </row>
    <row r="201" spans="1:10" ht="10.5" customHeight="1" thickBot="1">
      <c r="C201" s="22" t="s">
        <v>40</v>
      </c>
      <c r="D201" s="125" t="str">
        <f>IF(D181="","",IF(D181=B180,B182,B180))</f>
        <v/>
      </c>
      <c r="E201" s="1"/>
      <c r="H201" s="11"/>
      <c r="I201" s="11"/>
      <c r="J201" s="11"/>
    </row>
    <row r="202" spans="1:10" ht="10.5" customHeight="1" thickBot="1">
      <c r="D202" s="14" t="s">
        <v>136</v>
      </c>
      <c r="E202" s="5"/>
      <c r="F202" s="125" t="str">
        <f>IF(OR(D201="",D203=""),"",IF(D201="ABS",D203,IF(D203="ABS",D201,IF(AND(D201="ABS",D203="ABS"),"ABS",IF(OR(E201="",E203="",E201=E203),"",IF(E201&gt;E203,D201,D203))))))</f>
        <v/>
      </c>
      <c r="G202" s="1"/>
      <c r="H202" s="11"/>
      <c r="I202" s="11"/>
      <c r="J202" s="11"/>
    </row>
    <row r="203" spans="1:10" ht="10.5" customHeight="1" thickBot="1">
      <c r="C203" s="22" t="s">
        <v>34</v>
      </c>
      <c r="D203" s="126" t="str">
        <f>IF(D185="","",IF(D185=B184,B186,B184))</f>
        <v/>
      </c>
      <c r="E203" s="2"/>
      <c r="F203" s="12"/>
      <c r="G203" s="13"/>
      <c r="H203" s="11"/>
      <c r="I203" s="11"/>
      <c r="J203" s="11"/>
    </row>
    <row r="204" spans="1:10" ht="10.5" customHeight="1" thickBot="1">
      <c r="F204" s="16" t="s">
        <v>148</v>
      </c>
      <c r="G204" s="6"/>
      <c r="H204" s="266" t="str">
        <f>IF(OR(F202="",F206=""),"",IF(F202="ABS",F206,IF(F206="ABS",F202,IF(AND(F202="ABS",F206="ABS"),"ABS",IF(OR(G202="",G206="",G202=G206),"",IF(G202&gt;G206,F202,F206))))))</f>
        <v/>
      </c>
      <c r="I204" s="267" t="s">
        <v>213</v>
      </c>
      <c r="J204" s="11"/>
    </row>
    <row r="205" spans="1:10" ht="10.5" customHeight="1" thickBot="1">
      <c r="C205" s="22" t="s">
        <v>43</v>
      </c>
      <c r="D205" s="125" t="str">
        <f>IF(D189="","",IF(D189=B188,B190,B188))</f>
        <v/>
      </c>
      <c r="E205" s="1"/>
      <c r="G205" s="15"/>
      <c r="H205" s="11"/>
      <c r="I205" s="11"/>
      <c r="J205" s="11"/>
    </row>
    <row r="206" spans="1:10" ht="10.5" customHeight="1" thickBot="1">
      <c r="D206" s="14" t="s">
        <v>135</v>
      </c>
      <c r="E206" s="5"/>
      <c r="F206" s="126" t="str">
        <f>IF(OR(D205="",D207=""),"",IF(D205="ABS",D207,IF(D207="ABS",D205,IF(AND(D205="ABS",D207="ABS"),"ABS",IF(OR(E205="",E207="",E205=E207),"",IF(E205&gt;E207,D205,D207))))))</f>
        <v/>
      </c>
      <c r="G206" s="2"/>
      <c r="H206" s="11"/>
      <c r="I206" s="11"/>
      <c r="J206" s="11"/>
    </row>
    <row r="207" spans="1:10" ht="10.5" customHeight="1" thickBot="1">
      <c r="C207" s="22" t="s">
        <v>45</v>
      </c>
      <c r="D207" s="126" t="str">
        <f>IF(D193="","",IF(D193=B192,B194,B192))</f>
        <v/>
      </c>
      <c r="E207" s="2"/>
      <c r="H207" s="268" t="str">
        <f>IF(H204="","",IF(H204=F202,F206,F202))</f>
        <v/>
      </c>
      <c r="I207" s="267" t="s">
        <v>214</v>
      </c>
      <c r="J207" s="11"/>
    </row>
    <row r="208" spans="1:10" ht="10.5" customHeight="1">
      <c r="H208" s="11"/>
      <c r="I208" s="11"/>
      <c r="J208" s="11"/>
    </row>
    <row r="209" spans="5:10" ht="10.5" customHeight="1" thickBot="1">
      <c r="E209" s="22" t="s">
        <v>12</v>
      </c>
      <c r="F209" s="125" t="str">
        <f>IF(F206="","",IF(F206=D205,D207,D205))</f>
        <v/>
      </c>
      <c r="G209" s="1"/>
      <c r="H209" s="11"/>
      <c r="I209" s="11"/>
      <c r="J209" s="11"/>
    </row>
    <row r="210" spans="5:10" ht="10.5" customHeight="1" thickBot="1">
      <c r="F210" s="14" t="s">
        <v>147</v>
      </c>
      <c r="G210" s="5"/>
      <c r="H210" s="271" t="str">
        <f>IF(OR(F209="",F211=""),"",IF(F209="ABS",F211,IF(F211="ABS",F209,IF(AND(F209="ABS",F211="ABS"),"ABS",IF(OR(G209="",G211="",G209=G211),"",IF(G209&gt;G211,F209,F211))))))</f>
        <v/>
      </c>
      <c r="I210" s="267" t="s">
        <v>215</v>
      </c>
      <c r="J210" s="11"/>
    </row>
    <row r="211" spans="5:10" ht="10.5" customHeight="1" thickBot="1">
      <c r="E211" s="22" t="s">
        <v>13</v>
      </c>
      <c r="F211" s="126" t="str">
        <f>IF(F202="","",IF(F202=D201,D203,D201))</f>
        <v/>
      </c>
      <c r="G211" s="2"/>
      <c r="H211" s="272"/>
      <c r="I211" s="11"/>
      <c r="J211" s="11"/>
    </row>
    <row r="212" spans="5:10" ht="10.5" customHeight="1" thickBot="1">
      <c r="H212" s="268" t="str">
        <f>IF(H210="","",IF(H210=F209,F211,F209))</f>
        <v/>
      </c>
      <c r="I212" s="267" t="s">
        <v>216</v>
      </c>
      <c r="J212" s="11"/>
    </row>
  </sheetData>
  <sheetProtection algorithmName="SHA-512" hashValue="f2DLgBH1BxeSvkCEe7UKHfz7JF3wi5AcGEEQlVaHxdq0bDviMa2hajvNc2fUSYcxHXwBaw3YUZPnnXoEWQ39Zw==" saltValue="vSUe7jPbuRIE74vx7fen9A==" spinCount="100000" sheet="1" objects="1" scenarios="1"/>
  <mergeCells count="6">
    <mergeCell ref="V34:V35"/>
    <mergeCell ref="O34:Q35"/>
    <mergeCell ref="U34:U35"/>
    <mergeCell ref="P21:Q22"/>
    <mergeCell ref="P24:Q25"/>
    <mergeCell ref="P27:Q28"/>
  </mergeCells>
  <conditionalFormatting sqref="C4">
    <cfRule type="expression" dxfId="527" priority="314">
      <formula>AND(B3&lt;&gt;"",C4="",D4="",B5&lt;&gt;"")</formula>
    </cfRule>
    <cfRule type="expression" dxfId="526" priority="318">
      <formula>AND(C4&lt;&gt;"",D4="")</formula>
    </cfRule>
    <cfRule type="expression" dxfId="525" priority="414">
      <formula>D4&lt;&gt;""</formula>
    </cfRule>
  </conditionalFormatting>
  <conditionalFormatting sqref="C8">
    <cfRule type="expression" dxfId="524" priority="221">
      <formula>AND(B7&lt;&gt;"",C8="",D8="",B9&lt;&gt;"")</formula>
    </cfRule>
    <cfRule type="expression" dxfId="523" priority="317">
      <formula>AND(C8&lt;&gt;"",D8="")</formula>
    </cfRule>
    <cfRule type="expression" dxfId="522" priority="413">
      <formula>D8&lt;&gt;""</formula>
    </cfRule>
  </conditionalFormatting>
  <conditionalFormatting sqref="C12">
    <cfRule type="expression" dxfId="521" priority="220">
      <formula>AND(B11&lt;&gt;"",C12="",D12="",B13&lt;&gt;"")</formula>
    </cfRule>
    <cfRule type="expression" dxfId="520" priority="316">
      <formula>AND(C12&lt;&gt;"",D12="")</formula>
    </cfRule>
    <cfRule type="expression" dxfId="519" priority="412">
      <formula>D12&lt;&gt;""</formula>
    </cfRule>
  </conditionalFormatting>
  <conditionalFormatting sqref="C16">
    <cfRule type="expression" dxfId="518" priority="219">
      <formula>AND(B15&lt;&gt;"",C16="",D16="",B17&lt;&gt;"")</formula>
    </cfRule>
    <cfRule type="expression" dxfId="517" priority="315">
      <formula>AND(C16&lt;&gt;"",D16="")</formula>
    </cfRule>
    <cfRule type="expression" dxfId="516" priority="411">
      <formula>D16&lt;&gt;""</formula>
    </cfRule>
  </conditionalFormatting>
  <conditionalFormatting sqref="C20">
    <cfRule type="expression" dxfId="515" priority="218">
      <formula>AND(B19&lt;&gt;"",C20="",D20="",B21&lt;&gt;"")</formula>
    </cfRule>
    <cfRule type="expression" dxfId="514" priority="313">
      <formula>AND(C20&lt;&gt;"",D20="")</formula>
    </cfRule>
    <cfRule type="expression" dxfId="513" priority="410">
      <formula>D20&lt;&gt;""</formula>
    </cfRule>
  </conditionalFormatting>
  <conditionalFormatting sqref="C24">
    <cfRule type="expression" dxfId="512" priority="217">
      <formula>AND(B23&lt;&gt;"",C24="",D24="",B25&lt;&gt;"")</formula>
    </cfRule>
    <cfRule type="expression" dxfId="511" priority="312">
      <formula>AND(C24&lt;&gt;"",D24="")</formula>
    </cfRule>
    <cfRule type="expression" dxfId="510" priority="409">
      <formula>D24&lt;&gt;""</formula>
    </cfRule>
  </conditionalFormatting>
  <conditionalFormatting sqref="C28">
    <cfRule type="expression" dxfId="509" priority="216">
      <formula>AND(B27&lt;&gt;"",C28="",D28="",B29&lt;&gt;"")</formula>
    </cfRule>
    <cfRule type="expression" dxfId="508" priority="311">
      <formula>AND(C28&lt;&gt;"",D28="")</formula>
    </cfRule>
    <cfRule type="expression" dxfId="507" priority="408">
      <formula>D28&lt;&gt;""</formula>
    </cfRule>
  </conditionalFormatting>
  <conditionalFormatting sqref="C32">
    <cfRule type="expression" dxfId="506" priority="215">
      <formula>AND(B31&lt;&gt;"",C32="",D32="",B33&lt;&gt;"")</formula>
    </cfRule>
    <cfRule type="expression" dxfId="505" priority="310">
      <formula>AND(C32&lt;&gt;"",D32="")</formula>
    </cfRule>
    <cfRule type="expression" dxfId="504" priority="407">
      <formula>D32&lt;&gt;""</formula>
    </cfRule>
  </conditionalFormatting>
  <conditionalFormatting sqref="C36">
    <cfRule type="expression" dxfId="503" priority="214">
      <formula>AND(B35&lt;&gt;"",C36="",D36="",B37&lt;&gt;"")</formula>
    </cfRule>
    <cfRule type="expression" dxfId="502" priority="309">
      <formula>AND(C36&lt;&gt;"",D36="")</formula>
    </cfRule>
    <cfRule type="expression" dxfId="501" priority="406">
      <formula>D36&lt;&gt;""</formula>
    </cfRule>
  </conditionalFormatting>
  <conditionalFormatting sqref="C40">
    <cfRule type="expression" dxfId="500" priority="213">
      <formula>AND(B39&lt;&gt;"",C40="",D40="",B41&lt;&gt;"")</formula>
    </cfRule>
    <cfRule type="expression" dxfId="499" priority="308">
      <formula>AND(C40&lt;&gt;"",D40="")</formula>
    </cfRule>
    <cfRule type="expression" dxfId="498" priority="405">
      <formula>D40&lt;&gt;""</formula>
    </cfRule>
  </conditionalFormatting>
  <conditionalFormatting sqref="C44">
    <cfRule type="expression" dxfId="497" priority="212">
      <formula>AND(B43&lt;&gt;"",C44="",D44="",B45&lt;&gt;"")</formula>
    </cfRule>
    <cfRule type="expression" dxfId="496" priority="307">
      <formula>AND(C44&lt;&gt;"",D44="")</formula>
    </cfRule>
    <cfRule type="expression" dxfId="495" priority="404">
      <formula>D44&lt;&gt;""</formula>
    </cfRule>
  </conditionalFormatting>
  <conditionalFormatting sqref="C48">
    <cfRule type="expression" dxfId="494" priority="211">
      <formula>AND(B47&lt;&gt;"",C48="",D48="",B49&lt;&gt;"")</formula>
    </cfRule>
    <cfRule type="expression" dxfId="493" priority="306">
      <formula>AND(C48&lt;&gt;"",D48="")</formula>
    </cfRule>
    <cfRule type="expression" dxfId="492" priority="403">
      <formula>D48&lt;&gt;""</formula>
    </cfRule>
  </conditionalFormatting>
  <conditionalFormatting sqref="C52">
    <cfRule type="expression" dxfId="491" priority="210">
      <formula>AND(B51&lt;&gt;"",C52="",D52="",B53&lt;&gt;"")</formula>
    </cfRule>
    <cfRule type="expression" dxfId="490" priority="305">
      <formula>AND(C52&lt;&gt;"",D52="")</formula>
    </cfRule>
    <cfRule type="expression" dxfId="489" priority="402">
      <formula>D52&lt;&gt;""</formula>
    </cfRule>
  </conditionalFormatting>
  <conditionalFormatting sqref="C56">
    <cfRule type="expression" dxfId="488" priority="209">
      <formula>AND(B55&lt;&gt;"",C56="",D56="",B57&lt;&gt;"")</formula>
    </cfRule>
    <cfRule type="expression" dxfId="487" priority="304">
      <formula>AND(C56&lt;&gt;"",D56="")</formula>
    </cfRule>
    <cfRule type="expression" dxfId="486" priority="401">
      <formula>D56&lt;&gt;""</formula>
    </cfRule>
  </conditionalFormatting>
  <conditionalFormatting sqref="C60">
    <cfRule type="expression" dxfId="485" priority="208">
      <formula>AND(B59&lt;&gt;"",C60="",D60="",B61&lt;&gt;"")</formula>
    </cfRule>
    <cfRule type="expression" dxfId="484" priority="303">
      <formula>AND(C60&lt;&gt;"",D60="")</formula>
    </cfRule>
    <cfRule type="expression" dxfId="483" priority="400">
      <formula>D60&lt;&gt;""</formula>
    </cfRule>
  </conditionalFormatting>
  <conditionalFormatting sqref="C64">
    <cfRule type="expression" dxfId="482" priority="207">
      <formula>AND(B63&lt;&gt;"",C64="",D64="",B65&lt;&gt;"")</formula>
    </cfRule>
    <cfRule type="expression" dxfId="481" priority="302">
      <formula>AND(C64&lt;&gt;"",D64="")</formula>
    </cfRule>
    <cfRule type="expression" dxfId="480" priority="399">
      <formula>D64&lt;&gt;""</formula>
    </cfRule>
  </conditionalFormatting>
  <conditionalFormatting sqref="C122">
    <cfRule type="expression" dxfId="479" priority="206">
      <formula>AND(B121&lt;&gt;"",C122="",D122="",B123&lt;&gt;"")</formula>
    </cfRule>
    <cfRule type="expression" dxfId="478" priority="301">
      <formula>AND(C122&lt;&gt;"",D122="")</formula>
    </cfRule>
    <cfRule type="expression" dxfId="477" priority="398">
      <formula>D122&lt;&gt;""</formula>
    </cfRule>
  </conditionalFormatting>
  <conditionalFormatting sqref="C126">
    <cfRule type="expression" dxfId="476" priority="205">
      <formula>AND(B125&lt;&gt;"",C126="",D126="",B127&lt;&gt;"")</formula>
    </cfRule>
    <cfRule type="expression" dxfId="475" priority="300">
      <formula>AND(C126&lt;&gt;"",D126="")</formula>
    </cfRule>
    <cfRule type="expression" dxfId="474" priority="397">
      <formula>D126&lt;&gt;""</formula>
    </cfRule>
  </conditionalFormatting>
  <conditionalFormatting sqref="C130">
    <cfRule type="expression" dxfId="473" priority="204">
      <formula>AND(B129&lt;&gt;"",C130="",D130="",B131&lt;&gt;"")</formula>
    </cfRule>
    <cfRule type="expression" dxfId="472" priority="299">
      <formula>AND(C130&lt;&gt;"",D130="")</formula>
    </cfRule>
    <cfRule type="expression" dxfId="471" priority="396">
      <formula>D130&lt;&gt;""</formula>
    </cfRule>
  </conditionalFormatting>
  <conditionalFormatting sqref="C134">
    <cfRule type="expression" dxfId="470" priority="203">
      <formula>AND(B133&lt;&gt;"",C134="",D134="",B135&lt;&gt;"")</formula>
    </cfRule>
    <cfRule type="expression" dxfId="469" priority="298">
      <formula>AND(C134&lt;&gt;"",D134="")</formula>
    </cfRule>
    <cfRule type="expression" dxfId="468" priority="395">
      <formula>D134&lt;&gt;""</formula>
    </cfRule>
  </conditionalFormatting>
  <conditionalFormatting sqref="C138">
    <cfRule type="expression" dxfId="467" priority="202">
      <formula>AND(B137&lt;&gt;"",C138="",D138="",B139&lt;&gt;"")</formula>
    </cfRule>
    <cfRule type="expression" dxfId="466" priority="297">
      <formula>AND(C138&lt;&gt;"",D138="")</formula>
    </cfRule>
    <cfRule type="expression" dxfId="465" priority="394">
      <formula>D138&lt;&gt;""</formula>
    </cfRule>
  </conditionalFormatting>
  <conditionalFormatting sqref="C142">
    <cfRule type="expression" dxfId="464" priority="201">
      <formula>AND(B141&lt;&gt;"",C142="",D142="",B143&lt;&gt;"")</formula>
    </cfRule>
    <cfRule type="expression" dxfId="463" priority="296">
      <formula>AND(C142&lt;&gt;"",D142="")</formula>
    </cfRule>
    <cfRule type="expression" dxfId="462" priority="393">
      <formula>D142&lt;&gt;""</formula>
    </cfRule>
  </conditionalFormatting>
  <conditionalFormatting sqref="C146">
    <cfRule type="expression" dxfId="461" priority="200">
      <formula>AND(B145&lt;&gt;"",C146="",D146="",B147&lt;&gt;"")</formula>
    </cfRule>
    <cfRule type="expression" dxfId="460" priority="295">
      <formula>AND(C146&lt;&gt;"",D146="")</formula>
    </cfRule>
    <cfRule type="expression" dxfId="459" priority="392">
      <formula>D146&lt;&gt;""</formula>
    </cfRule>
  </conditionalFormatting>
  <conditionalFormatting sqref="C150">
    <cfRule type="expression" dxfId="458" priority="199">
      <formula>AND(B149&lt;&gt;"",C150="",D150="",B151&lt;&gt;"")</formula>
    </cfRule>
    <cfRule type="expression" dxfId="457" priority="294">
      <formula>AND(C150&lt;&gt;"",D150="")</formula>
    </cfRule>
    <cfRule type="expression" dxfId="456" priority="391">
      <formula>D150&lt;&gt;""</formula>
    </cfRule>
  </conditionalFormatting>
  <conditionalFormatting sqref="E6">
    <cfRule type="expression" dxfId="455" priority="194">
      <formula>AND(D4&lt;&gt;"",E6="",F6="",D8&lt;&gt;"")</formula>
    </cfRule>
    <cfRule type="expression" dxfId="454" priority="289">
      <formula>AND(E6&lt;&gt;"",F6="")</formula>
    </cfRule>
    <cfRule type="expression" dxfId="453" priority="386">
      <formula>F6&lt;&gt;""</formula>
    </cfRule>
  </conditionalFormatting>
  <conditionalFormatting sqref="E14">
    <cfRule type="expression" dxfId="452" priority="193">
      <formula>AND(D12&lt;&gt;"",E14="",F14="",D16&lt;&gt;"")</formula>
    </cfRule>
    <cfRule type="expression" dxfId="451" priority="288">
      <formula>AND(E14&lt;&gt;"",F14="")</formula>
    </cfRule>
    <cfRule type="expression" dxfId="450" priority="385">
      <formula>F14&lt;&gt;""</formula>
    </cfRule>
  </conditionalFormatting>
  <conditionalFormatting sqref="E22">
    <cfRule type="expression" dxfId="449" priority="192">
      <formula>AND(D20&lt;&gt;"",E22="",F22="",D24&lt;&gt;"")</formula>
    </cfRule>
    <cfRule type="expression" dxfId="448" priority="287">
      <formula>AND(E22&lt;&gt;"",F22="")</formula>
    </cfRule>
    <cfRule type="expression" dxfId="447" priority="384">
      <formula>F22&lt;&gt;""</formula>
    </cfRule>
  </conditionalFormatting>
  <conditionalFormatting sqref="E30">
    <cfRule type="expression" dxfId="446" priority="191">
      <formula>AND(D28&lt;&gt;"",E30="",F30="",D32&lt;&gt;"")</formula>
    </cfRule>
    <cfRule type="expression" dxfId="445" priority="286">
      <formula>AND(E30&lt;&gt;"",F30="")</formula>
    </cfRule>
    <cfRule type="expression" dxfId="444" priority="383">
      <formula>F30&lt;&gt;""</formula>
    </cfRule>
  </conditionalFormatting>
  <conditionalFormatting sqref="E38">
    <cfRule type="expression" dxfId="443" priority="190">
      <formula>AND(D36&lt;&gt;"",E38="",F38="",D40&lt;&gt;"")</formula>
    </cfRule>
    <cfRule type="expression" dxfId="442" priority="285">
      <formula>AND(E38&lt;&gt;"",F38="")</formula>
    </cfRule>
    <cfRule type="expression" dxfId="441" priority="382">
      <formula>F38&lt;&gt;""</formula>
    </cfRule>
  </conditionalFormatting>
  <conditionalFormatting sqref="E46">
    <cfRule type="expression" dxfId="440" priority="189">
      <formula>AND(D44&lt;&gt;"",E46="",F46="",D48&lt;&gt;"")</formula>
    </cfRule>
    <cfRule type="expression" dxfId="439" priority="284">
      <formula>AND(E46&lt;&gt;"",F46="")</formula>
    </cfRule>
    <cfRule type="expression" dxfId="438" priority="381">
      <formula>F46&lt;&gt;""</formula>
    </cfRule>
  </conditionalFormatting>
  <conditionalFormatting sqref="E54">
    <cfRule type="expression" dxfId="437" priority="188">
      <formula>AND(D52&lt;&gt;"",E54="",F54="",D56&lt;&gt;"")</formula>
    </cfRule>
    <cfRule type="expression" dxfId="436" priority="283">
      <formula>AND(E54&lt;&gt;"",F54="")</formula>
    </cfRule>
    <cfRule type="expression" dxfId="435" priority="380">
      <formula>F54&lt;&gt;""</formula>
    </cfRule>
  </conditionalFormatting>
  <conditionalFormatting sqref="E62">
    <cfRule type="expression" dxfId="434" priority="187">
      <formula>AND(D60&lt;&gt;"",E62="",F62="",D64&lt;&gt;"")</formula>
    </cfRule>
    <cfRule type="expression" dxfId="433" priority="282">
      <formula>AND(E62&lt;&gt;"",F62="")</formula>
    </cfRule>
    <cfRule type="expression" dxfId="432" priority="379">
      <formula>F62&lt;&gt;""</formula>
    </cfRule>
  </conditionalFormatting>
  <conditionalFormatting sqref="G42">
    <cfRule type="expression" dxfId="431" priority="168">
      <formula>AND(F38&lt;&gt;"",G42="",H42="",F46&lt;&gt;"")</formula>
    </cfRule>
    <cfRule type="expression" dxfId="430" priority="263">
      <formula>AND(G42&lt;&gt;"",H42="")</formula>
    </cfRule>
    <cfRule type="expression" dxfId="429" priority="360">
      <formula>H42&lt;&gt;""</formula>
    </cfRule>
  </conditionalFormatting>
  <conditionalFormatting sqref="I65">
    <cfRule type="expression" dxfId="428" priority="148">
      <formula>AND(H64&lt;&gt;"",I65="",J65="",H66&lt;&gt;"")</formula>
    </cfRule>
    <cfRule type="expression" dxfId="427" priority="243">
      <formula>AND(I65&lt;&gt;"",J65="")</formula>
    </cfRule>
    <cfRule type="expression" dxfId="426" priority="340">
      <formula>J65&lt;&gt;""</formula>
    </cfRule>
  </conditionalFormatting>
  <conditionalFormatting sqref="I18">
    <cfRule type="expression" dxfId="425" priority="445">
      <formula>AND(H10&lt;&gt;"",I18="",J18="",H26&lt;&gt;"")</formula>
    </cfRule>
    <cfRule type="expression" dxfId="424" priority="446">
      <formula>AND(I18&lt;&gt;"",J18="")</formula>
    </cfRule>
    <cfRule type="expression" dxfId="423" priority="447">
      <formula>J18&lt;&gt;""</formula>
    </cfRule>
  </conditionalFormatting>
  <conditionalFormatting sqref="I50">
    <cfRule type="expression" dxfId="422" priority="457">
      <formula>AND(H42&lt;&gt;"",I50="",J50="",H58&lt;&gt;"")</formula>
    </cfRule>
    <cfRule type="expression" dxfId="421" priority="458">
      <formula>AND(I50&lt;&gt;"",J50="")</formula>
    </cfRule>
    <cfRule type="expression" dxfId="420" priority="459">
      <formula>J50&lt;&gt;""</formula>
    </cfRule>
  </conditionalFormatting>
  <conditionalFormatting sqref="K34">
    <cfRule type="expression" dxfId="419" priority="460">
      <formula>AND(J18&lt;&gt;"",K34="",L34="",J50&lt;&gt;"")</formula>
    </cfRule>
    <cfRule type="expression" dxfId="418" priority="461">
      <formula>AND(K34&lt;&gt;"",L34="")</formula>
    </cfRule>
    <cfRule type="expression" dxfId="417" priority="462">
      <formula>L34&lt;&gt;""</formula>
    </cfRule>
  </conditionalFormatting>
  <conditionalFormatting sqref="G70">
    <cfRule type="expression" dxfId="416" priority="118">
      <formula>AND(F69&lt;&gt;"",G70="",H70="",F71&lt;&gt;"")</formula>
    </cfRule>
    <cfRule type="expression" dxfId="415" priority="122">
      <formula>AND(G70&lt;&gt;"",H70="")</formula>
    </cfRule>
    <cfRule type="expression" dxfId="414" priority="126">
      <formula>H70&lt;&gt;""</formula>
    </cfRule>
  </conditionalFormatting>
  <conditionalFormatting sqref="G74">
    <cfRule type="expression" dxfId="413" priority="117">
      <formula>AND(F73&lt;&gt;"",G74="",H74="",F75&lt;&gt;"")</formula>
    </cfRule>
    <cfRule type="expression" dxfId="412" priority="121">
      <formula>AND(G74&lt;&gt;"",H74="")</formula>
    </cfRule>
    <cfRule type="expression" dxfId="411" priority="125">
      <formula>H74&lt;&gt;""</formula>
    </cfRule>
  </conditionalFormatting>
  <conditionalFormatting sqref="I72">
    <cfRule type="expression" dxfId="410" priority="116">
      <formula>AND(H70&lt;&gt;"",I72="",J72="",H74&lt;&gt;"")</formula>
    </cfRule>
    <cfRule type="expression" dxfId="409" priority="120">
      <formula>AND(I72&lt;&gt;"",J72="")</formula>
    </cfRule>
    <cfRule type="expression" dxfId="408" priority="124">
      <formula>J72&lt;&gt;""</formula>
    </cfRule>
  </conditionalFormatting>
  <conditionalFormatting sqref="I78">
    <cfRule type="expression" dxfId="407" priority="115">
      <formula>AND(H77&lt;&gt;"",I78="",J78="",H79&lt;&gt;"")</formula>
    </cfRule>
    <cfRule type="expression" dxfId="406" priority="119">
      <formula>AND(I78&lt;&gt;"",J78="")</formula>
    </cfRule>
    <cfRule type="expression" dxfId="405" priority="123">
      <formula>J78&lt;&gt;""</formula>
    </cfRule>
  </conditionalFormatting>
  <conditionalFormatting sqref="E85">
    <cfRule type="expression" dxfId="404" priority="90">
      <formula>AND(D84&lt;&gt;"",E85="",F85="",D86&lt;&gt;"")</formula>
    </cfRule>
    <cfRule type="expression" dxfId="403" priority="102">
      <formula>AND(E85&lt;&gt;"",F85="")</formula>
    </cfRule>
    <cfRule type="expression" dxfId="402" priority="114">
      <formula>F85&lt;&gt;""</formula>
    </cfRule>
  </conditionalFormatting>
  <conditionalFormatting sqref="E89">
    <cfRule type="expression" dxfId="401" priority="89">
      <formula>AND(D88&lt;&gt;"",E89="",F89="",D90&lt;&gt;"")</formula>
    </cfRule>
    <cfRule type="expression" dxfId="400" priority="101">
      <formula>AND(E89&lt;&gt;"",F89="")</formula>
    </cfRule>
    <cfRule type="expression" dxfId="399" priority="113">
      <formula>F89&lt;&gt;""</formula>
    </cfRule>
  </conditionalFormatting>
  <conditionalFormatting sqref="E93">
    <cfRule type="expression" dxfId="398" priority="88">
      <formula>AND(D92&lt;&gt;"",E93="",F93="",D94&lt;&gt;"")</formula>
    </cfRule>
    <cfRule type="expression" dxfId="397" priority="100">
      <formula>AND(E93&lt;&gt;"",F93="")</formula>
    </cfRule>
    <cfRule type="expression" dxfId="396" priority="112">
      <formula>F93&lt;&gt;""</formula>
    </cfRule>
  </conditionalFormatting>
  <conditionalFormatting sqref="E97">
    <cfRule type="expression" dxfId="395" priority="87">
      <formula>AND(D96&lt;&gt;"",E97="",F97="",D98&lt;&gt;"")</formula>
    </cfRule>
    <cfRule type="expression" dxfId="394" priority="99">
      <formula>AND(E97&lt;&gt;"",F97="")</formula>
    </cfRule>
    <cfRule type="expression" dxfId="393" priority="111">
      <formula>F97&lt;&gt;""</formula>
    </cfRule>
  </conditionalFormatting>
  <conditionalFormatting sqref="G87">
    <cfRule type="expression" dxfId="392" priority="86">
      <formula>AND(F85&lt;&gt;"",G87="",H87="",F89&lt;&gt;"")</formula>
    </cfRule>
    <cfRule type="expression" dxfId="391" priority="98">
      <formula>AND(G87&lt;&gt;"",H87="")</formula>
    </cfRule>
    <cfRule type="expression" dxfId="390" priority="110">
      <formula>H87&lt;&gt;""</formula>
    </cfRule>
  </conditionalFormatting>
  <conditionalFormatting sqref="G95">
    <cfRule type="expression" dxfId="389" priority="85">
      <formula>AND(F93&lt;&gt;"",G95="",H95="",F97&lt;&gt;"")</formula>
    </cfRule>
    <cfRule type="expression" dxfId="388" priority="97">
      <formula>AND(G95&lt;&gt;"",H95="")</formula>
    </cfRule>
    <cfRule type="expression" dxfId="387" priority="109">
      <formula>H95&lt;&gt;""</formula>
    </cfRule>
  </conditionalFormatting>
  <conditionalFormatting sqref="G106">
    <cfRule type="expression" dxfId="386" priority="84">
      <formula>AND(F105&lt;&gt;"",G106="",H106="",F107&lt;&gt;"")</formula>
    </cfRule>
    <cfRule type="expression" dxfId="385" priority="96">
      <formula>AND(G106&lt;&gt;"",H106="")</formula>
    </cfRule>
    <cfRule type="expression" dxfId="384" priority="108">
      <formula>H106&lt;&gt;""</formula>
    </cfRule>
  </conditionalFormatting>
  <conditionalFormatting sqref="G110">
    <cfRule type="expression" dxfId="383" priority="83">
      <formula>AND(F109&lt;&gt;"",G110="",H110="",F111&lt;&gt;"")</formula>
    </cfRule>
    <cfRule type="expression" dxfId="382" priority="95">
      <formula>AND(G110&lt;&gt;"",H110="")</formula>
    </cfRule>
    <cfRule type="expression" dxfId="381" priority="107">
      <formula>H110&lt;&gt;""</formula>
    </cfRule>
  </conditionalFormatting>
  <conditionalFormatting sqref="I91">
    <cfRule type="expression" dxfId="380" priority="82">
      <formula>AND(H87&lt;&gt;"",I91="",J91="",H95&lt;&gt;"")</formula>
    </cfRule>
    <cfRule type="expression" dxfId="379" priority="94">
      <formula>AND(I91&lt;&gt;"",J91="")</formula>
    </cfRule>
    <cfRule type="expression" dxfId="378" priority="106">
      <formula>J91&lt;&gt;""</formula>
    </cfRule>
  </conditionalFormatting>
  <conditionalFormatting sqref="I100">
    <cfRule type="expression" dxfId="377" priority="81">
      <formula>AND(H99&lt;&gt;"",I100="",J100="",H101&lt;&gt;"")</formula>
    </cfRule>
    <cfRule type="expression" dxfId="376" priority="93">
      <formula>AND(I100&lt;&gt;"",J100="")</formula>
    </cfRule>
    <cfRule type="expression" dxfId="375" priority="105">
      <formula>J100&lt;&gt;""</formula>
    </cfRule>
  </conditionalFormatting>
  <conditionalFormatting sqref="I108">
    <cfRule type="expression" dxfId="374" priority="80">
      <formula>AND(H106&lt;&gt;"",I108="",J108="",H110&lt;&gt;"")</formula>
    </cfRule>
    <cfRule type="expression" dxfId="373" priority="92">
      <formula>AND(I108&lt;&gt;"",J108="")</formula>
    </cfRule>
    <cfRule type="expression" dxfId="372" priority="104">
      <formula>J108&lt;&gt;""</formula>
    </cfRule>
  </conditionalFormatting>
  <conditionalFormatting sqref="I114">
    <cfRule type="expression" dxfId="371" priority="79">
      <formula>AND(H113&lt;&gt;"",I114="",J114="",H115&lt;&gt;"")</formula>
    </cfRule>
    <cfRule type="expression" dxfId="370" priority="91">
      <formula>AND(I114&lt;&gt;"",J114="")</formula>
    </cfRule>
    <cfRule type="expression" dxfId="369" priority="103">
      <formula>J114&lt;&gt;""</formula>
    </cfRule>
  </conditionalFormatting>
  <conditionalFormatting sqref="G155">
    <cfRule type="expression" dxfId="368" priority="76">
      <formula>AND(F154&lt;&gt;"",G155="",H155="",F156&lt;&gt;"")</formula>
    </cfRule>
    <cfRule type="expression" dxfId="367" priority="77">
      <formula>AND(G155&lt;&gt;"",H155="")</formula>
    </cfRule>
    <cfRule type="expression" dxfId="366" priority="78">
      <formula>H155&lt;&gt;""</formula>
    </cfRule>
  </conditionalFormatting>
  <conditionalFormatting sqref="E165">
    <cfRule type="expression" dxfId="365" priority="67">
      <formula>AND(D164&lt;&gt;"",E165="",F165="",D166&lt;&gt;"")</formula>
    </cfRule>
    <cfRule type="expression" dxfId="364" priority="71">
      <formula>AND(E165&lt;&gt;"",F165="")</formula>
    </cfRule>
    <cfRule type="expression" dxfId="363" priority="75">
      <formula>F165&lt;&gt;""</formula>
    </cfRule>
  </conditionalFormatting>
  <conditionalFormatting sqref="E169">
    <cfRule type="expression" dxfId="362" priority="66">
      <formula>AND(D168&lt;&gt;"",E169="",F169="",D170&lt;&gt;"")</formula>
    </cfRule>
    <cfRule type="expression" dxfId="361" priority="70">
      <formula>AND(E169&lt;&gt;"",F169="")</formula>
    </cfRule>
    <cfRule type="expression" dxfId="360" priority="74">
      <formula>F169&lt;&gt;""</formula>
    </cfRule>
  </conditionalFormatting>
  <conditionalFormatting sqref="G167">
    <cfRule type="expression" dxfId="359" priority="65">
      <formula>AND(F165&lt;&gt;"",G167="",H167="",F169&lt;&gt;"")</formula>
    </cfRule>
    <cfRule type="expression" dxfId="358" priority="69">
      <formula>AND(G167&lt;&gt;"",H167="")</formula>
    </cfRule>
    <cfRule type="expression" dxfId="357" priority="73">
      <formula>H167&lt;&gt;""</formula>
    </cfRule>
  </conditionalFormatting>
  <conditionalFormatting sqref="G173">
    <cfRule type="expression" dxfId="356" priority="64">
      <formula>AND(F172&lt;&gt;"",G173="",H173="",F174&lt;&gt;"")</formula>
    </cfRule>
    <cfRule type="expression" dxfId="355" priority="68">
      <formula>AND(G173&lt;&gt;"",H173="")</formula>
    </cfRule>
    <cfRule type="expression" dxfId="354" priority="72">
      <formula>H173&lt;&gt;""</formula>
    </cfRule>
  </conditionalFormatting>
  <conditionalFormatting sqref="C181">
    <cfRule type="expression" dxfId="353" priority="39">
      <formula>AND(B180&lt;&gt;"",C181="",D181="",B182&lt;&gt;"")</formula>
    </cfRule>
    <cfRule type="expression" dxfId="352" priority="51">
      <formula>AND(C181&lt;&gt;"",D181="")</formula>
    </cfRule>
    <cfRule type="expression" dxfId="351" priority="63">
      <formula>D181&lt;&gt;""</formula>
    </cfRule>
  </conditionalFormatting>
  <conditionalFormatting sqref="C185">
    <cfRule type="expression" dxfId="350" priority="38">
      <formula>AND(B184&lt;&gt;"",C185="",D185="",B186&lt;&gt;"")</formula>
    </cfRule>
    <cfRule type="expression" dxfId="349" priority="50">
      <formula>AND(C185&lt;&gt;"",D185="")</formula>
    </cfRule>
    <cfRule type="expression" dxfId="348" priority="62">
      <formula>D185&lt;&gt;""</formula>
    </cfRule>
  </conditionalFormatting>
  <conditionalFormatting sqref="C189">
    <cfRule type="expression" dxfId="347" priority="37">
      <formula>AND(B188&lt;&gt;"",C189="",D189="",B190&lt;&gt;"")</formula>
    </cfRule>
    <cfRule type="expression" dxfId="346" priority="49">
      <formula>AND(C189&lt;&gt;"",D189="")</formula>
    </cfRule>
    <cfRule type="expression" dxfId="345" priority="61">
      <formula>D189&lt;&gt;""</formula>
    </cfRule>
  </conditionalFormatting>
  <conditionalFormatting sqref="C193">
    <cfRule type="expression" dxfId="344" priority="36">
      <formula>AND(B192&lt;&gt;"",C193="",D193="",B194&lt;&gt;"")</formula>
    </cfRule>
    <cfRule type="expression" dxfId="343" priority="48">
      <formula>AND(C193&lt;&gt;"",D193="")</formula>
    </cfRule>
    <cfRule type="expression" dxfId="342" priority="60">
      <formula>D193&lt;&gt;""</formula>
    </cfRule>
  </conditionalFormatting>
  <conditionalFormatting sqref="E183">
    <cfRule type="expression" dxfId="341" priority="35">
      <formula>AND(D181&lt;&gt;"",E183="",F183="",D185&lt;&gt;"")</formula>
    </cfRule>
    <cfRule type="expression" dxfId="340" priority="47">
      <formula>AND(E183&lt;&gt;"",F183="")</formula>
    </cfRule>
    <cfRule type="expression" dxfId="339" priority="59">
      <formula>F183&lt;&gt;""</formula>
    </cfRule>
  </conditionalFormatting>
  <conditionalFormatting sqref="E191">
    <cfRule type="expression" dxfId="338" priority="34">
      <formula>AND(D189&lt;&gt;"",E191="",F191="",D193&lt;&gt;"")</formula>
    </cfRule>
    <cfRule type="expression" dxfId="337" priority="46">
      <formula>AND(E191&lt;&gt;"",F191="")</formula>
    </cfRule>
    <cfRule type="expression" dxfId="336" priority="58">
      <formula>F191&lt;&gt;""</formula>
    </cfRule>
  </conditionalFormatting>
  <conditionalFormatting sqref="E202">
    <cfRule type="expression" dxfId="335" priority="33">
      <formula>AND(D201&lt;&gt;"",E202="",F202="",D203&lt;&gt;"")</formula>
    </cfRule>
    <cfRule type="expression" dxfId="334" priority="45">
      <formula>AND(E202&lt;&gt;"",F202="")</formula>
    </cfRule>
    <cfRule type="expression" dxfId="333" priority="57">
      <formula>F202&lt;&gt;""</formula>
    </cfRule>
  </conditionalFormatting>
  <conditionalFormatting sqref="E206">
    <cfRule type="expression" dxfId="332" priority="32">
      <formula>AND(D205&lt;&gt;"",E206="",F206="",D207&lt;&gt;"")</formula>
    </cfRule>
    <cfRule type="expression" dxfId="331" priority="44">
      <formula>AND(E206&lt;&gt;"",F206="")</formula>
    </cfRule>
    <cfRule type="expression" dxfId="330" priority="56">
      <formula>F206&lt;&gt;""</formula>
    </cfRule>
  </conditionalFormatting>
  <conditionalFormatting sqref="G187">
    <cfRule type="expression" dxfId="329" priority="31">
      <formula>AND(F183&lt;&gt;"",G187="",H187="",F191&lt;&gt;"")</formula>
    </cfRule>
    <cfRule type="expression" dxfId="328" priority="43">
      <formula>AND(G187&lt;&gt;"",H187="")</formula>
    </cfRule>
    <cfRule type="expression" dxfId="327" priority="55">
      <formula>H187&lt;&gt;""</formula>
    </cfRule>
  </conditionalFormatting>
  <conditionalFormatting sqref="G196">
    <cfRule type="expression" dxfId="326" priority="30">
      <formula>AND(F195&lt;&gt;"",G196="",H196="",F197&lt;&gt;"")</formula>
    </cfRule>
    <cfRule type="expression" dxfId="325" priority="42">
      <formula>AND(G196&lt;&gt;"",H196="")</formula>
    </cfRule>
    <cfRule type="expression" dxfId="324" priority="54">
      <formula>H196&lt;&gt;""</formula>
    </cfRule>
  </conditionalFormatting>
  <conditionalFormatting sqref="G204">
    <cfRule type="expression" dxfId="323" priority="29">
      <formula>AND(F202&lt;&gt;"",G204="",H204="",F206&lt;&gt;"")</formula>
    </cfRule>
    <cfRule type="expression" dxfId="322" priority="41">
      <formula>AND(G204&lt;&gt;"",H204="")</formula>
    </cfRule>
    <cfRule type="expression" dxfId="321" priority="53">
      <formula>H204&lt;&gt;""</formula>
    </cfRule>
  </conditionalFormatting>
  <conditionalFormatting sqref="G210">
    <cfRule type="expression" dxfId="320" priority="28">
      <formula>AND(F209&lt;&gt;"",G210="",H210="",F211&lt;&gt;"")</formula>
    </cfRule>
    <cfRule type="expression" dxfId="319" priority="40">
      <formula>AND(G210&lt;&gt;"",H210="")</formula>
    </cfRule>
    <cfRule type="expression" dxfId="318" priority="52">
      <formula>H210&lt;&gt;""</formula>
    </cfRule>
  </conditionalFormatting>
  <conditionalFormatting sqref="G10">
    <cfRule type="expression" dxfId="317" priority="170">
      <formula>AND(F6&lt;&gt;"",G10="",H10="",F14&lt;&gt;"")</formula>
    </cfRule>
    <cfRule type="expression" dxfId="316" priority="265">
      <formula>AND(G10&lt;&gt;"",H10="")</formula>
    </cfRule>
    <cfRule type="expression" dxfId="315" priority="362">
      <formula>H10&lt;&gt;""</formula>
    </cfRule>
  </conditionalFormatting>
  <conditionalFormatting sqref="G26">
    <cfRule type="expression" dxfId="314" priority="9">
      <formula>AND(F22&lt;&gt;"",G26="",H26="",F30&lt;&gt;"")</formula>
    </cfRule>
    <cfRule type="expression" dxfId="313" priority="18">
      <formula>AND(G26&lt;&gt;"",H26="")</formula>
    </cfRule>
    <cfRule type="expression" dxfId="312" priority="27">
      <formula>H26&lt;&gt;""</formula>
    </cfRule>
  </conditionalFormatting>
  <conditionalFormatting sqref="G58">
    <cfRule type="expression" dxfId="311" priority="8">
      <formula>AND(F54&lt;&gt;"",G58="",H58="",F62&lt;&gt;"")</formula>
    </cfRule>
    <cfRule type="expression" dxfId="310" priority="17">
      <formula>AND(G58&lt;&gt;"",H58="")</formula>
    </cfRule>
    <cfRule type="expression" dxfId="309" priority="26">
      <formula>H58&lt;&gt;""</formula>
    </cfRule>
  </conditionalFormatting>
  <conditionalFormatting sqref="E124">
    <cfRule type="expression" dxfId="308" priority="7">
      <formula>AND(D122&lt;&gt;"",E124="",F124="",D126&lt;&gt;"")</formula>
    </cfRule>
    <cfRule type="expression" dxfId="307" priority="13">
      <formula>AND(E124&lt;&gt;"",F124="")</formula>
    </cfRule>
    <cfRule type="expression" dxfId="306" priority="25">
      <formula>F124&lt;&gt;""</formula>
    </cfRule>
  </conditionalFormatting>
  <conditionalFormatting sqref="E132">
    <cfRule type="expression" dxfId="305" priority="6">
      <formula>AND(D130&lt;&gt;"",E132="",F132="",D134&lt;&gt;"")</formula>
    </cfRule>
    <cfRule type="expression" dxfId="304" priority="12">
      <formula>AND(E132&lt;&gt;"",F132="")</formula>
    </cfRule>
    <cfRule type="expression" dxfId="303" priority="24">
      <formula>F132&lt;&gt;""</formula>
    </cfRule>
  </conditionalFormatting>
  <conditionalFormatting sqref="E140">
    <cfRule type="expression" dxfId="302" priority="5">
      <formula>AND(D138&lt;&gt;"",E140="",F140="",D142&lt;&gt;"")</formula>
    </cfRule>
    <cfRule type="expression" dxfId="301" priority="11">
      <formula>AND(E140&lt;&gt;"",F140="")</formula>
    </cfRule>
    <cfRule type="expression" dxfId="300" priority="23">
      <formula>F140&lt;&gt;""</formula>
    </cfRule>
  </conditionalFormatting>
  <conditionalFormatting sqref="E148">
    <cfRule type="expression" dxfId="299" priority="4">
      <formula>AND(D146&lt;&gt;"",E148="",F148="",D150&lt;&gt;"")</formula>
    </cfRule>
    <cfRule type="expression" dxfId="298" priority="10">
      <formula>AND(E148&lt;&gt;"",F148="")</formula>
    </cfRule>
    <cfRule type="expression" dxfId="297" priority="22">
      <formula>F148&lt;&gt;""</formula>
    </cfRule>
  </conditionalFormatting>
  <conditionalFormatting sqref="G128">
    <cfRule type="expression" dxfId="296" priority="3">
      <formula>AND(F124&lt;&gt;"",G128="",H128="",F132&lt;&gt;"")</formula>
    </cfRule>
    <cfRule type="expression" dxfId="295" priority="16">
      <formula>AND(G128&lt;&gt;"",H128="")</formula>
    </cfRule>
    <cfRule type="expression" dxfId="294" priority="21">
      <formula>H128&lt;&gt;""</formula>
    </cfRule>
  </conditionalFormatting>
  <conditionalFormatting sqref="G144">
    <cfRule type="expression" dxfId="293" priority="2">
      <formula>AND(F140&lt;&gt;"",G144="",H144="",F148&lt;&gt;"")</formula>
    </cfRule>
    <cfRule type="expression" dxfId="292" priority="15">
      <formula>AND(G144&lt;&gt;"",H144="")</formula>
    </cfRule>
    <cfRule type="expression" dxfId="291" priority="20">
      <formula>H144&lt;&gt;""</formula>
    </cfRule>
  </conditionalFormatting>
  <conditionalFormatting sqref="I136">
    <cfRule type="expression" dxfId="290" priority="1">
      <formula>AND(H128&lt;&gt;"",I136="",J136="",H144&lt;&gt;"")</formula>
    </cfRule>
    <cfRule type="expression" dxfId="289" priority="14">
      <formula>AND(I136&lt;&gt;"",J136="")</formula>
    </cfRule>
    <cfRule type="expression" dxfId="288" priority="19">
      <formula>J136&lt;&gt;""</formula>
    </cfRule>
  </conditionalFormatting>
  <printOptions horizontalCentered="1"/>
  <pageMargins left="0.21" right="0.21" top="0.21" bottom="0.21" header="0.31" footer="0.31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LISTES!$H$2:$H$31</xm:f>
          </x14:formula1>
          <xm:sqref>H1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rgb="FFFFC000"/>
  </sheetPr>
  <dimension ref="A1:X237"/>
  <sheetViews>
    <sheetView showGridLines="0" showRowColHeaders="0" showRuler="0" topLeftCell="G1" zoomScale="81" zoomScaleNormal="81" zoomScaleSheetLayoutView="100" workbookViewId="0">
      <pane ySplit="1" topLeftCell="A5" activePane="bottomLeft" state="frozen"/>
      <selection pane="bottomLeft" activeCell="R13" sqref="R13:S26"/>
    </sheetView>
  </sheetViews>
  <sheetFormatPr baseColWidth="10" defaultColWidth="11.42578125" defaultRowHeight="10.5" customHeight="1"/>
  <cols>
    <col min="1" max="1" width="3.42578125" style="9" customWidth="1"/>
    <col min="2" max="2" width="10.5703125" style="9" customWidth="1"/>
    <col min="3" max="3" width="2.7109375" style="9" customWidth="1"/>
    <col min="4" max="4" width="10.5703125" style="9" customWidth="1"/>
    <col min="5" max="5" width="2.7109375" style="9" customWidth="1"/>
    <col min="6" max="6" width="10.5703125" style="9" customWidth="1"/>
    <col min="7" max="7" width="2.7109375" style="9" customWidth="1"/>
    <col min="8" max="8" width="10.5703125" style="9" customWidth="1"/>
    <col min="9" max="9" width="2.7109375" style="9" customWidth="1"/>
    <col min="10" max="10" width="10.5703125" style="9" customWidth="1"/>
    <col min="11" max="11" width="2.7109375" style="9" customWidth="1"/>
    <col min="12" max="12" width="10.5703125" style="9" customWidth="1"/>
    <col min="13" max="13" width="2.7109375" style="9" customWidth="1"/>
    <col min="14" max="14" width="10.5703125" style="9" customWidth="1"/>
    <col min="15" max="15" width="4.42578125" style="9" customWidth="1"/>
    <col min="16" max="16" width="5.7109375" style="9" customWidth="1"/>
    <col min="17" max="17" width="8" style="9" customWidth="1"/>
    <col min="18" max="18" width="1.42578125" style="9" customWidth="1"/>
    <col min="19" max="19" width="25.28515625" style="9" customWidth="1"/>
    <col min="20" max="20" width="19" style="9" customWidth="1"/>
    <col min="21" max="21" width="3" style="9" customWidth="1"/>
    <col min="22" max="22" width="11.42578125" style="9"/>
    <col min="23" max="24" width="28.5703125" style="132" hidden="1" customWidth="1"/>
    <col min="25" max="16384" width="11.42578125" style="9"/>
  </cols>
  <sheetData>
    <row r="1" spans="1:20" s="102" customFormat="1" ht="26.25" customHeight="1" thickTop="1" thickBot="1">
      <c r="B1" s="180" t="s">
        <v>316</v>
      </c>
      <c r="C1" s="105"/>
      <c r="D1" s="105"/>
      <c r="E1" s="105"/>
      <c r="F1" s="105"/>
      <c r="G1" s="105"/>
      <c r="H1" s="105"/>
      <c r="I1" s="100"/>
      <c r="J1" s="101"/>
      <c r="K1" s="104"/>
      <c r="L1" s="204">
        <v>32</v>
      </c>
      <c r="M1" s="182" t="s">
        <v>350</v>
      </c>
      <c r="N1" s="101"/>
      <c r="P1" s="103"/>
      <c r="Q1" s="103"/>
    </row>
    <row r="2" spans="1:20" ht="10.5" customHeight="1" thickTop="1">
      <c r="G2" s="10"/>
      <c r="J2" s="31"/>
      <c r="K2" s="31"/>
      <c r="L2" s="31"/>
      <c r="N2" s="91"/>
      <c r="O2" s="91"/>
      <c r="P2" s="31"/>
      <c r="Q2" s="31"/>
    </row>
    <row r="3" spans="1:20" ht="10.5" customHeight="1" thickBot="1">
      <c r="A3" s="255">
        <v>1</v>
      </c>
      <c r="B3" s="7"/>
      <c r="C3" s="1"/>
      <c r="G3" s="10" t="s">
        <v>1</v>
      </c>
      <c r="H3" s="126" t="str">
        <f>IF(J95="","",J95)</f>
        <v/>
      </c>
      <c r="I3" s="1"/>
      <c r="K3" s="163"/>
      <c r="L3" s="165"/>
      <c r="M3" s="165"/>
      <c r="N3" s="165"/>
      <c r="O3" s="165"/>
      <c r="R3" s="89"/>
      <c r="S3" s="90"/>
    </row>
    <row r="4" spans="1:20" ht="10.5" customHeight="1" thickBot="1">
      <c r="A4" s="256"/>
      <c r="B4" s="14" t="s">
        <v>71</v>
      </c>
      <c r="C4" s="5"/>
      <c r="D4" s="126" t="str">
        <f>IF(OR(B3="",B5=""),"",IF(AND(B3="ABS",B5="ABS"),"ABS",IF(B3="ABS",B5,IF(B5="ABS",B3,IF(OR(C3="",C5="",C3=C5),"",IF(C3&gt;C5,B3,B5))))))</f>
        <v/>
      </c>
      <c r="E4" s="1"/>
      <c r="I4" s="13"/>
      <c r="K4" s="163"/>
      <c r="L4" s="165"/>
      <c r="M4" s="165"/>
      <c r="N4" s="165"/>
      <c r="O4" s="165"/>
      <c r="P4" s="31"/>
      <c r="Q4" s="31"/>
      <c r="R4" s="31"/>
      <c r="S4" s="242"/>
      <c r="T4" s="31"/>
    </row>
    <row r="5" spans="1:20" ht="10.5" customHeight="1" thickBot="1">
      <c r="A5" s="255">
        <v>32</v>
      </c>
      <c r="B5" s="8"/>
      <c r="C5" s="2"/>
      <c r="D5" s="12"/>
      <c r="E5" s="13"/>
      <c r="I5" s="15"/>
      <c r="K5" s="163"/>
      <c r="L5" s="163"/>
      <c r="M5" s="163"/>
      <c r="N5" s="163"/>
      <c r="O5" s="163"/>
      <c r="P5" s="31"/>
      <c r="Q5" s="240"/>
      <c r="R5" s="240"/>
      <c r="S5" s="240"/>
      <c r="T5" s="31"/>
    </row>
    <row r="6" spans="1:20" ht="10.5" customHeight="1" thickBot="1">
      <c r="A6" s="256"/>
      <c r="D6" s="16" t="s">
        <v>89</v>
      </c>
      <c r="E6" s="6"/>
      <c r="F6" s="125" t="str">
        <f>IF(OR(D4="",D8=""),"",IF(D4="ABS",D8,IF(D8="ABS",D4,IF(AND(D4="ABS",D8="ABS"),"ABS",IF(OR(E4="",E8="",E4=E8),"",IF(E4&gt;E8,D4,D8))))))</f>
        <v/>
      </c>
      <c r="G6" s="1"/>
      <c r="H6" s="16" t="s">
        <v>101</v>
      </c>
      <c r="I6" s="6"/>
      <c r="J6" s="127" t="str">
        <f>IF(OR(H3="",H10=""),"",IF(H3="ABS",H10,IF(H10="ABS",H3,IF(AND(H3="ABS",H10="ABS"),"ABS",IF(OR(I3="",I10="",I3=I10),"",IF(I3&gt;I10,H3,H10))))))</f>
        <v/>
      </c>
      <c r="K6" s="3"/>
      <c r="P6" s="31"/>
      <c r="Q6" s="240"/>
      <c r="R6" s="240"/>
      <c r="S6" s="240"/>
      <c r="T6" s="31"/>
    </row>
    <row r="7" spans="1:20" ht="10.5" customHeight="1" thickBot="1">
      <c r="A7" s="255">
        <v>17</v>
      </c>
      <c r="B7" s="7"/>
      <c r="C7" s="1"/>
      <c r="E7" s="15"/>
      <c r="F7" s="12"/>
      <c r="G7" s="13"/>
      <c r="I7" s="15"/>
      <c r="K7" s="13"/>
      <c r="P7" s="31"/>
      <c r="Q7" s="240"/>
      <c r="R7" s="240"/>
      <c r="S7" s="240"/>
      <c r="T7" s="31"/>
    </row>
    <row r="8" spans="1:20" ht="10.5" customHeight="1" thickBot="1">
      <c r="A8" s="256"/>
      <c r="B8" s="14" t="s">
        <v>72</v>
      </c>
      <c r="C8" s="5"/>
      <c r="D8" s="126" t="str">
        <f>IF(OR(B7="",B9=""),"",IF(AND(B7="ABS",B9="ABS"),"ABS",IF(B7="ABS",B9,IF(B9="ABS",B7,IF(OR(C7="",C9="",C7=C9),"",IF(C7&gt;C9,B7,B9))))))</f>
        <v/>
      </c>
      <c r="E8" s="2"/>
      <c r="G8" s="15"/>
      <c r="I8" s="15"/>
      <c r="K8" s="15"/>
      <c r="P8" s="31"/>
      <c r="Q8" s="31"/>
      <c r="R8" s="31"/>
      <c r="S8" s="242"/>
      <c r="T8" s="31"/>
    </row>
    <row r="9" spans="1:20" ht="10.5" customHeight="1" thickBot="1">
      <c r="A9" s="255">
        <v>16</v>
      </c>
      <c r="B9" s="8"/>
      <c r="C9" s="2"/>
      <c r="G9" s="15"/>
      <c r="I9" s="15"/>
      <c r="K9" s="15"/>
      <c r="P9" s="166"/>
      <c r="S9" s="11"/>
    </row>
    <row r="10" spans="1:20" ht="10.5" customHeight="1" thickBot="1">
      <c r="A10" s="256"/>
      <c r="F10" s="16" t="s">
        <v>97</v>
      </c>
      <c r="G10" s="6"/>
      <c r="H10" s="126" t="str">
        <f>IF(OR(F6="",F14=""),"",IF(F6="ABS",F14,IF(F14="ABS",F6,IF(AND(F6="ABS",F14="ABS"),"ABS",IF(OR(G6="",G14="",G6=G14),"",IF(G6&gt;G14,F6,F14))))))</f>
        <v/>
      </c>
      <c r="I10" s="2"/>
      <c r="K10" s="15"/>
      <c r="S10" s="93"/>
    </row>
    <row r="11" spans="1:20" ht="10.5" customHeight="1" thickBot="1">
      <c r="A11" s="255">
        <v>9</v>
      </c>
      <c r="B11" s="7"/>
      <c r="C11" s="1"/>
      <c r="G11" s="15"/>
      <c r="H11" s="12"/>
      <c r="I11" s="12"/>
      <c r="K11" s="15"/>
      <c r="R11" s="137"/>
      <c r="S11" s="11"/>
    </row>
    <row r="12" spans="1:20" ht="10.5" customHeight="1" thickBot="1">
      <c r="A12" s="256"/>
      <c r="B12" s="14" t="s">
        <v>73</v>
      </c>
      <c r="C12" s="5"/>
      <c r="D12" s="125" t="str">
        <f>IF(OR(B11="",B13=""),"",IF(B11="ABS",B13,IF(B13="ABS",B11,IF(AND(B11="ABS",B13="ABS"),"ABS",IF(OR(C11="",C13="",C11=C13),"",IF(C11&gt;C13,B11,B13))))))</f>
        <v/>
      </c>
      <c r="E12" s="1"/>
      <c r="G12" s="15"/>
      <c r="K12" s="15"/>
      <c r="S12" s="93"/>
    </row>
    <row r="13" spans="1:20" ht="10.5" customHeight="1" thickBot="1">
      <c r="A13" s="255">
        <v>24</v>
      </c>
      <c r="B13" s="8"/>
      <c r="C13" s="2"/>
      <c r="D13" s="12"/>
      <c r="E13" s="13"/>
      <c r="G13" s="15"/>
      <c r="K13" s="15"/>
      <c r="Q13" s="183"/>
      <c r="R13" s="280" t="s">
        <v>356</v>
      </c>
      <c r="S13" s="11"/>
    </row>
    <row r="14" spans="1:20" ht="10.5" customHeight="1" thickBot="1">
      <c r="A14" s="256"/>
      <c r="D14" s="16" t="s">
        <v>90</v>
      </c>
      <c r="E14" s="6"/>
      <c r="F14" s="126" t="str">
        <f>IF(OR(D12="",D16=""),"",IF(D12="ABS",D16,IF(D16="ABS",D12,IF(AND(D12="ABS",D16="ABS"),"ABS",IF(OR(E12="",E16="",E12=E16),"",IF(E12&gt;E16,D12,D16))))))</f>
        <v/>
      </c>
      <c r="G14" s="2"/>
      <c r="J14" s="16" t="s">
        <v>105</v>
      </c>
      <c r="K14" s="6"/>
      <c r="L14" s="125" t="str">
        <f>IF(OR(J6="",J22=""),"",IF(J6="ABS",J22,IF(J22="ABS",J6,IF(AND(J6="ABS",J22="ABS"),"ABS",IF(OR(K6="",K22="",K6=K22),"",IF(K6&gt;K22,J6,J22))))))</f>
        <v/>
      </c>
      <c r="M14" s="1"/>
      <c r="Q14" s="184"/>
      <c r="R14" s="281" t="s">
        <v>357</v>
      </c>
      <c r="S14" s="282"/>
    </row>
    <row r="15" spans="1:20" ht="10.5" customHeight="1" thickBot="1">
      <c r="A15" s="255">
        <v>25</v>
      </c>
      <c r="B15" s="7"/>
      <c r="C15" s="1"/>
      <c r="E15" s="15"/>
      <c r="K15" s="15"/>
      <c r="L15" s="18"/>
      <c r="M15" s="13"/>
      <c r="R15" s="63"/>
      <c r="S15" s="285"/>
    </row>
    <row r="16" spans="1:20" ht="10.5" customHeight="1" thickBot="1">
      <c r="A16" s="256"/>
      <c r="B16" s="14" t="s">
        <v>74</v>
      </c>
      <c r="C16" s="5"/>
      <c r="D16" s="126" t="str">
        <f>IF(OR(B15="",B17=""),"",IF(B15="ABS",B17,IF(B17="ABS",B15,IF(AND(B15="ABS",B17="ABS"),"ABS",IF(OR(C15="",C17="",C15=C17),"",IF(C15&gt;C17,B15,B17))))))</f>
        <v/>
      </c>
      <c r="E16" s="2"/>
      <c r="K16" s="15"/>
      <c r="M16" s="15"/>
      <c r="Q16" s="185"/>
      <c r="R16" s="280" t="s">
        <v>351</v>
      </c>
      <c r="S16" s="282"/>
    </row>
    <row r="17" spans="1:24" ht="10.5" customHeight="1" thickBot="1">
      <c r="A17" s="255">
        <v>8</v>
      </c>
      <c r="B17" s="8"/>
      <c r="C17" s="2"/>
      <c r="K17" s="15"/>
      <c r="M17" s="15"/>
      <c r="Q17" s="186"/>
      <c r="R17" s="280" t="s">
        <v>352</v>
      </c>
      <c r="S17" s="283"/>
    </row>
    <row r="18" spans="1:24" ht="10.5" customHeight="1" thickBot="1">
      <c r="A18" s="256"/>
      <c r="G18" s="10" t="s">
        <v>4</v>
      </c>
      <c r="H18" s="125" t="str">
        <f>IF(J111="","",J111)</f>
        <v/>
      </c>
      <c r="I18" s="3"/>
      <c r="K18" s="15"/>
      <c r="M18" s="15"/>
      <c r="R18" s="11"/>
      <c r="S18" s="264"/>
      <c r="T18" s="66"/>
    </row>
    <row r="19" spans="1:24" ht="10.5" customHeight="1" thickBot="1">
      <c r="A19" s="255">
        <v>5</v>
      </c>
      <c r="B19" s="7"/>
      <c r="C19" s="1"/>
      <c r="H19" s="12"/>
      <c r="I19" s="13"/>
      <c r="K19" s="15"/>
      <c r="M19" s="15"/>
      <c r="Q19" s="187"/>
      <c r="R19" s="306" t="s">
        <v>353</v>
      </c>
      <c r="S19" s="307"/>
      <c r="T19" s="66"/>
    </row>
    <row r="20" spans="1:24" ht="10.5" customHeight="1" thickBot="1">
      <c r="A20" s="256"/>
      <c r="B20" s="14" t="s">
        <v>75</v>
      </c>
      <c r="C20" s="5"/>
      <c r="D20" s="125" t="str">
        <f>IF(OR(B19="",B21=""),"",IF(B19="ABS",B21,IF(B21="ABS",B19,IF(AND(B19="ABS",B21="ABS"),"ABS",IF(OR(C19="",C21="",C19=C21),"",IF(C19&gt;C21,B19,B21))))))</f>
        <v/>
      </c>
      <c r="E20" s="1"/>
      <c r="I20" s="15"/>
      <c r="K20" s="15"/>
      <c r="M20" s="15"/>
      <c r="Q20" s="188"/>
      <c r="R20" s="306"/>
      <c r="S20" s="307"/>
      <c r="T20" s="66"/>
    </row>
    <row r="21" spans="1:24" ht="10.5" customHeight="1" thickBot="1">
      <c r="A21" s="255">
        <v>28</v>
      </c>
      <c r="B21" s="8"/>
      <c r="C21" s="2"/>
      <c r="D21" s="12"/>
      <c r="E21" s="13"/>
      <c r="I21" s="15"/>
      <c r="K21" s="15"/>
      <c r="M21" s="15"/>
      <c r="R21" s="11"/>
      <c r="S21" s="11"/>
      <c r="T21" s="64"/>
    </row>
    <row r="22" spans="1:24" ht="10.5" customHeight="1" thickBot="1">
      <c r="A22" s="256"/>
      <c r="D22" s="16" t="s">
        <v>91</v>
      </c>
      <c r="E22" s="6"/>
      <c r="F22" s="125" t="str">
        <f>IF(OR(D20="",D24=""),"",IF(D20="ABS",D24,IF(D24="ABS",D20,IF(AND(D20="ABS",D24="ABS"),"ABS",IF(OR(E20="",E24="",E20=E24),"",IF(E20&gt;E24,D20,D24))))))</f>
        <v/>
      </c>
      <c r="G22" s="1"/>
      <c r="H22" s="16" t="s">
        <v>102</v>
      </c>
      <c r="I22" s="6"/>
      <c r="J22" s="127" t="str">
        <f>IF(OR(H18="",H26=""),"",IF(H18="ABS",H26,IF(H26="ABS",H18,IF(AND(H18="ABS",H26="ABS"),"ABS",IF(OR(I18="",I26="",I18=I26),"",IF(I18&gt;I26,H18,H26))))))</f>
        <v/>
      </c>
      <c r="K22" s="2"/>
      <c r="M22" s="15"/>
      <c r="Q22" s="189"/>
      <c r="R22" s="306" t="s">
        <v>354</v>
      </c>
      <c r="S22" s="307"/>
      <c r="T22" s="64"/>
    </row>
    <row r="23" spans="1:24" ht="10.5" customHeight="1" thickBot="1">
      <c r="A23" s="255">
        <v>21</v>
      </c>
      <c r="B23" s="7"/>
      <c r="C23" s="1"/>
      <c r="E23" s="15"/>
      <c r="F23" s="12"/>
      <c r="G23" s="13"/>
      <c r="I23" s="15"/>
      <c r="M23" s="15"/>
      <c r="Q23" s="190"/>
      <c r="R23" s="306"/>
      <c r="S23" s="307"/>
      <c r="T23" s="64"/>
    </row>
    <row r="24" spans="1:24" ht="10.5" customHeight="1" thickBot="1">
      <c r="A24" s="256"/>
      <c r="B24" s="14" t="s">
        <v>76</v>
      </c>
      <c r="C24" s="5"/>
      <c r="D24" s="126" t="str">
        <f>IF(OR(B23="",B25=""),"",IF(B23="ABS",B25,IF(B25="ABS",B23,IF(AND(B23="ABS",B25="ABS"),"ABS",IF(OR(C23="",C25="",C23=C25),"",IF(C23&gt;C25,B23,B25))))))</f>
        <v/>
      </c>
      <c r="E24" s="2"/>
      <c r="G24" s="15"/>
      <c r="I24" s="15"/>
      <c r="M24" s="15"/>
      <c r="R24" s="11"/>
      <c r="S24" s="11"/>
      <c r="T24" s="64"/>
    </row>
    <row r="25" spans="1:24" ht="10.5" customHeight="1" thickBot="1">
      <c r="A25" s="255">
        <v>12</v>
      </c>
      <c r="B25" s="8"/>
      <c r="C25" s="2"/>
      <c r="G25" s="15"/>
      <c r="I25" s="15"/>
      <c r="M25" s="15"/>
      <c r="Q25" s="191"/>
      <c r="R25" s="306" t="s">
        <v>355</v>
      </c>
      <c r="S25" s="307"/>
      <c r="T25" s="64"/>
    </row>
    <row r="26" spans="1:24" ht="10.5" customHeight="1" thickBot="1">
      <c r="A26" s="256"/>
      <c r="F26" s="16" t="s">
        <v>98</v>
      </c>
      <c r="G26" s="6"/>
      <c r="H26" s="126" t="str">
        <f>IF(OR(F22="",F30=""),"",IF(F22="ABS",F30,IF(F30="ABS",F22,IF(AND(F22="ABS",F30="ABS"),"ABS",IF(OR(G22="",G30="",G22=G30),"",IF(G22&gt;G30,F22,F30))))))</f>
        <v/>
      </c>
      <c r="I26" s="2"/>
      <c r="M26" s="15"/>
      <c r="Q26" s="192"/>
      <c r="R26" s="306"/>
      <c r="S26" s="307"/>
      <c r="T26" s="64"/>
    </row>
    <row r="27" spans="1:24" ht="10.5" customHeight="1" thickBot="1">
      <c r="A27" s="255">
        <v>13</v>
      </c>
      <c r="B27" s="7"/>
      <c r="C27" s="1"/>
      <c r="G27" s="15"/>
      <c r="M27" s="15"/>
      <c r="T27" s="64"/>
    </row>
    <row r="28" spans="1:24" ht="10.5" customHeight="1" thickBot="1">
      <c r="A28" s="256"/>
      <c r="B28" s="14" t="s">
        <v>77</v>
      </c>
      <c r="C28" s="5"/>
      <c r="D28" s="125" t="str">
        <f>IF(OR(B27="",B29=""),"",IF(B27="ABS",B29,IF(B29="ABS",B27,IF(AND(B27="ABS",B29="ABS"),"ABS",IF(OR(C27="",C29="",C27=C29),"",IF(C27&gt;C29,B27,B29))))))</f>
        <v/>
      </c>
      <c r="E28" s="1"/>
      <c r="G28" s="15"/>
      <c r="M28" s="15"/>
      <c r="T28" s="64"/>
    </row>
    <row r="29" spans="1:24" ht="10.5" customHeight="1" thickBot="1">
      <c r="A29" s="255">
        <v>20</v>
      </c>
      <c r="B29" s="8"/>
      <c r="C29" s="2"/>
      <c r="D29" s="12"/>
      <c r="E29" s="13"/>
      <c r="G29" s="15"/>
      <c r="M29" s="15"/>
      <c r="T29" s="64"/>
    </row>
    <row r="30" spans="1:24" ht="10.5" customHeight="1" thickTop="1" thickBot="1">
      <c r="A30" s="256"/>
      <c r="D30" s="16" t="s">
        <v>92</v>
      </c>
      <c r="E30" s="6"/>
      <c r="F30" s="126" t="str">
        <f>IF(OR(D28="",D32=""),"",IF(D28="ABS",D32,IF(D32="ABS",D28,IF(AND(D28="ABS",D32="ABS"),"ABS",IF(OR(E28="",E32="",E28=E32),"",IF(E28&gt;E32,D28,D32))))))</f>
        <v/>
      </c>
      <c r="G30" s="2"/>
      <c r="L30" s="16" t="s">
        <v>106</v>
      </c>
      <c r="M30" s="6"/>
      <c r="N30" s="284" t="str">
        <f>IF(OR(L14="",L46=""),"",IF(L14="ABS",L46,IF(L46="ABS",L14,IF(AND(L14="ABS",L46="ABS"),"ABS",IF(OR(M14="",M46="",M14=M46),"",IF(M14&gt;M46,L14,L46))))))</f>
        <v/>
      </c>
      <c r="O30" s="267" t="s">
        <v>185</v>
      </c>
      <c r="P30" s="19"/>
      <c r="Q30" s="300" t="s">
        <v>229</v>
      </c>
      <c r="R30" s="301"/>
      <c r="S30" s="302"/>
      <c r="T30" s="64"/>
      <c r="W30" s="298" t="s">
        <v>337</v>
      </c>
      <c r="X30" s="298" t="s">
        <v>338</v>
      </c>
    </row>
    <row r="31" spans="1:24" ht="10.5" customHeight="1" thickBot="1">
      <c r="A31" s="255">
        <v>29</v>
      </c>
      <c r="B31" s="7"/>
      <c r="C31" s="1"/>
      <c r="E31" s="15"/>
      <c r="M31" s="15"/>
      <c r="Q31" s="303"/>
      <c r="R31" s="304"/>
      <c r="S31" s="305"/>
      <c r="T31" s="64"/>
      <c r="W31" s="299"/>
      <c r="X31" s="299"/>
    </row>
    <row r="32" spans="1:24" ht="10.5" customHeight="1" thickTop="1" thickBot="1">
      <c r="A32" s="256"/>
      <c r="B32" s="14" t="s">
        <v>78</v>
      </c>
      <c r="C32" s="5"/>
      <c r="D32" s="126" t="str">
        <f>IF(OR(B31="",B33=""),"",IF(B31="ABS",B33,IF(B33="ABS",B31,IF(AND(B31="ABS",B33="ABS"),"ABS",IF(OR(C31="",C33="",C31=C33),"",IF(C31&gt;C33,B31,B33))))))</f>
        <v/>
      </c>
      <c r="E32" s="2"/>
      <c r="M32" s="15"/>
      <c r="Q32" s="274" t="s">
        <v>268</v>
      </c>
      <c r="R32" s="262"/>
      <c r="S32" s="275" t="str">
        <f>IF(OR($N$30="",$N$47="",$L$63="",$L$65="",$L$72="",$L$75="",$L$78="",$L$80="",$L$128="",$L$131="",$L$134="",$L$136="",$J$147="",$J$150="",$J$153="",$J$155="",$J$172="",$J$177="",$J$181="",$J$183="",$J$189="",$J$192="",$J$195="",$J$197="",$H$212="",$H$217="",$H$221="",$H$223="",$H$229="",$H$232="",$H$235="",$H$237=""),$W32,$X32)</f>
        <v/>
      </c>
      <c r="T32" s="64"/>
      <c r="W32" s="133" t="str">
        <f>IF($N$30="","",IF($N$30="ABS","",$N$30))</f>
        <v/>
      </c>
      <c r="X32" s="136" t="str">
        <f t="array" ref="X32">IFERROR(INDEX($W$1:$W$63,SMALL(IF($W$32:$W$63&lt;&gt;"",ROW($32:$63)),ROW(W1)),1),"")</f>
        <v/>
      </c>
    </row>
    <row r="33" spans="1:24" ht="10.5" customHeight="1" thickBot="1">
      <c r="A33" s="255">
        <v>4</v>
      </c>
      <c r="B33" s="8"/>
      <c r="C33" s="2"/>
      <c r="M33" s="15"/>
      <c r="Q33" s="276" t="s">
        <v>186</v>
      </c>
      <c r="R33" s="260"/>
      <c r="S33" s="277" t="str">
        <f t="shared" ref="S33:S63" si="0">IF(OR($N$30="",$N$47="",$L$63="",$L$65="",$L$72="",$L$75="",$L$78="",$L$80="",$L$128="",$L$131="",$L$134="",$L$136="",$J$147="",$J$150="",$J$153="",$J$155="",$J$172="",$J$177="",$J$181="",$J$183="",$J$189="",$J$192="",$J$195="",$J$197="",$H$212="",$H$217="",$H$221="",$H$223="",$H$229="",$H$232="",$H$235="",$H$237=""),$W33,$X33)</f>
        <v/>
      </c>
      <c r="T33" s="64"/>
      <c r="W33" s="133" t="str">
        <f>IF($N$47="","",IF($N$47="ABS","",$N$47))</f>
        <v/>
      </c>
      <c r="X33" s="136" t="str">
        <f t="array" ref="X33">IFERROR(INDEX($W$1:$W$63,SMALL(IF($W$32:$W$63&lt;&gt;"",ROW($32:$63)),ROW(W2)),1),"")</f>
        <v/>
      </c>
    </row>
    <row r="34" spans="1:24" ht="10.5" customHeight="1" thickBot="1">
      <c r="A34" s="256"/>
      <c r="G34" s="10" t="s">
        <v>3</v>
      </c>
      <c r="H34" s="125" t="str">
        <f>IF(J87="","",J87)</f>
        <v/>
      </c>
      <c r="I34" s="1"/>
      <c r="M34" s="15"/>
      <c r="Q34" s="276" t="s">
        <v>187</v>
      </c>
      <c r="R34" s="260"/>
      <c r="S34" s="277" t="str">
        <f t="shared" si="0"/>
        <v/>
      </c>
      <c r="T34" s="64"/>
      <c r="W34" s="133" t="str">
        <f>IF($L$63="","",IF($L$63="ABS","",$L$63))</f>
        <v/>
      </c>
      <c r="X34" s="136" t="str">
        <f t="array" ref="X34">IFERROR(INDEX($W$1:$W$63,SMALL(IF($W$32:$W$63&lt;&gt;"",ROW($32:$63)),ROW(W3)),1),"")</f>
        <v/>
      </c>
    </row>
    <row r="35" spans="1:24" ht="10.5" customHeight="1" thickBot="1">
      <c r="A35" s="255">
        <v>3</v>
      </c>
      <c r="B35" s="7"/>
      <c r="C35" s="1"/>
      <c r="H35" s="12"/>
      <c r="I35" s="13"/>
      <c r="M35" s="15"/>
      <c r="Q35" s="276" t="s">
        <v>188</v>
      </c>
      <c r="R35" s="260"/>
      <c r="S35" s="277" t="str">
        <f t="shared" si="0"/>
        <v/>
      </c>
      <c r="T35" s="64"/>
      <c r="W35" s="133" t="str">
        <f>IF($L$65="","",IF($L$65="ABS","",$L$65))</f>
        <v/>
      </c>
      <c r="X35" s="136" t="str">
        <f t="array" ref="X35">IFERROR(INDEX($W$1:$W$63,SMALL(IF($W$32:$W$63&lt;&gt;"",ROW($32:$63)),ROW(W4)),1),"")</f>
        <v/>
      </c>
    </row>
    <row r="36" spans="1:24" ht="10.5" customHeight="1" thickBot="1">
      <c r="A36" s="256"/>
      <c r="B36" s="14" t="s">
        <v>79</v>
      </c>
      <c r="C36" s="5"/>
      <c r="D36" s="125" t="str">
        <f>IF(OR(B35="",B37=""),"",IF(B35="ABS",B37,IF(B37="ABS",B35,IF(AND(B35="ABS",B37="ABS"),"ABS",IF(OR(C35="",C37="",C35=C37),"",IF(C35&gt;C37,B35,B37))))))</f>
        <v/>
      </c>
      <c r="E36" s="1"/>
      <c r="I36" s="15"/>
      <c r="M36" s="15"/>
      <c r="Q36" s="276" t="s">
        <v>189</v>
      </c>
      <c r="R36" s="260"/>
      <c r="S36" s="277" t="str">
        <f t="shared" si="0"/>
        <v/>
      </c>
      <c r="T36" s="64"/>
      <c r="W36" s="133" t="str">
        <f>IF($L$72="","",IF($L$72="ABS","",$L$72))</f>
        <v/>
      </c>
      <c r="X36" s="136" t="str">
        <f t="array" ref="X36">IFERROR(INDEX($W$1:$W$63,SMALL(IF($W$32:$W$63&lt;&gt;"",ROW($32:$63)),ROW(W5)),1),"")</f>
        <v/>
      </c>
    </row>
    <row r="37" spans="1:24" ht="10.5" customHeight="1" thickBot="1">
      <c r="A37" s="255">
        <v>30</v>
      </c>
      <c r="B37" s="8"/>
      <c r="C37" s="2"/>
      <c r="D37" s="12"/>
      <c r="E37" s="13"/>
      <c r="I37" s="15"/>
      <c r="M37" s="15"/>
      <c r="Q37" s="276" t="s">
        <v>190</v>
      </c>
      <c r="R37" s="260"/>
      <c r="S37" s="277" t="str">
        <f t="shared" si="0"/>
        <v/>
      </c>
      <c r="T37" s="64"/>
      <c r="W37" s="133" t="str">
        <f>IF($L$75="","",IF($L$75="ABS","",$L$75))</f>
        <v/>
      </c>
      <c r="X37" s="136" t="str">
        <f t="array" ref="X37">IFERROR(INDEX($W$1:$W$63,SMALL(IF($W$32:$W$63&lt;&gt;"",ROW($32:$63)),ROW(W6)),1),"")</f>
        <v/>
      </c>
    </row>
    <row r="38" spans="1:24" ht="10.5" customHeight="1" thickBot="1">
      <c r="A38" s="256"/>
      <c r="D38" s="16" t="s">
        <v>93</v>
      </c>
      <c r="E38" s="6"/>
      <c r="F38" s="125" t="str">
        <f>IF(OR(D36="",D40=""),"",IF(D36="ABS",D40,IF(D40="ABS",D36,IF(AND(D36="ABS",D40="ABS"),"ABS",IF(OR(E36="",E40="",E36=E40),"",IF(E36&gt;E40,D36,D40))))))</f>
        <v/>
      </c>
      <c r="G38" s="1"/>
      <c r="H38" s="16" t="s">
        <v>103</v>
      </c>
      <c r="I38" s="6"/>
      <c r="J38" s="127" t="str">
        <f>IF(OR(H34="",H42=""),"",IF(H34="ABS",H42,IF(H42="ABS",H34,IF(AND(H34="ABS",H42="ABS"),"ABS",IF(OR(I34="",I42="",I34=I42),"",IF(I34&gt;I42,H34,H42))))))</f>
        <v/>
      </c>
      <c r="K38" s="3"/>
      <c r="M38" s="15"/>
      <c r="Q38" s="276" t="s">
        <v>191</v>
      </c>
      <c r="R38" s="260"/>
      <c r="S38" s="277" t="str">
        <f t="shared" si="0"/>
        <v/>
      </c>
      <c r="T38" s="64"/>
      <c r="W38" s="133" t="str">
        <f>IF($L$78="","",IF($L$78="ABS","",$L$78))</f>
        <v/>
      </c>
      <c r="X38" s="136" t="str">
        <f t="array" ref="X38">IFERROR(INDEX($W$1:$W$63,SMALL(IF($W$32:$W$63&lt;&gt;"",ROW($32:$63)),ROW(W7)),1),"")</f>
        <v/>
      </c>
    </row>
    <row r="39" spans="1:24" ht="10.5" customHeight="1" thickBot="1">
      <c r="A39" s="255">
        <v>19</v>
      </c>
      <c r="B39" s="7"/>
      <c r="C39" s="1"/>
      <c r="E39" s="15"/>
      <c r="F39" s="12"/>
      <c r="G39" s="13"/>
      <c r="I39" s="15"/>
      <c r="K39" s="13"/>
      <c r="M39" s="15"/>
      <c r="Q39" s="276" t="s">
        <v>192</v>
      </c>
      <c r="R39" s="260"/>
      <c r="S39" s="277" t="str">
        <f t="shared" si="0"/>
        <v/>
      </c>
      <c r="T39" s="64"/>
      <c r="W39" s="133" t="str">
        <f>IF($L$80="","",IF($L$80="ABS","",$L$80))</f>
        <v/>
      </c>
      <c r="X39" s="136" t="str">
        <f t="array" ref="X39">IFERROR(INDEX($W$1:$W$63,SMALL(IF($W$32:$W$63&lt;&gt;"",ROW($32:$63)),ROW(W8)),1),"")</f>
        <v/>
      </c>
    </row>
    <row r="40" spans="1:24" ht="10.5" customHeight="1" thickBot="1">
      <c r="A40" s="256"/>
      <c r="B40" s="14" t="s">
        <v>80</v>
      </c>
      <c r="C40" s="5"/>
      <c r="D40" s="126" t="str">
        <f>IF(OR(B39="",B41=""),"",IF(B39="ABS",B41,IF(B41="ABS",B39,IF(AND(B39="ABS",B41="ABS"),"ABS",IF(OR(C39="",C41="",C39=C41),"",IF(C39&gt;C41,B39,B41))))))</f>
        <v/>
      </c>
      <c r="E40" s="2"/>
      <c r="G40" s="15"/>
      <c r="I40" s="15"/>
      <c r="K40" s="15"/>
      <c r="M40" s="15"/>
      <c r="Q40" s="276" t="s">
        <v>193</v>
      </c>
      <c r="R40" s="260"/>
      <c r="S40" s="277" t="str">
        <f t="shared" si="0"/>
        <v/>
      </c>
      <c r="T40" s="64"/>
      <c r="W40" s="133" t="str">
        <f>IF($L$128="","",IF($L$128="ABS","",$L$128))</f>
        <v/>
      </c>
      <c r="X40" s="136" t="str">
        <f t="array" ref="X40">IFERROR(INDEX($W$1:$W$63,SMALL(IF($W$32:$W$63&lt;&gt;"",ROW($32:$63)),ROW(W9)),1),"")</f>
        <v/>
      </c>
    </row>
    <row r="41" spans="1:24" ht="10.5" customHeight="1" thickBot="1">
      <c r="A41" s="255">
        <v>14</v>
      </c>
      <c r="B41" s="8"/>
      <c r="C41" s="2"/>
      <c r="G41" s="15"/>
      <c r="I41" s="15"/>
      <c r="K41" s="15"/>
      <c r="M41" s="15"/>
      <c r="Q41" s="276" t="s">
        <v>194</v>
      </c>
      <c r="R41" s="260"/>
      <c r="S41" s="277" t="str">
        <f t="shared" si="0"/>
        <v/>
      </c>
      <c r="T41" s="64"/>
      <c r="W41" s="133" t="str">
        <f>IF($L$131="","",IF($L$131="ABS","",$L$131))</f>
        <v/>
      </c>
      <c r="X41" s="136" t="str">
        <f t="array" ref="X41">IFERROR(INDEX($W$1:$W$63,SMALL(IF($W$32:$W$63&lt;&gt;"",ROW($32:$63)),ROW(W10)),1),"")</f>
        <v/>
      </c>
    </row>
    <row r="42" spans="1:24" ht="10.5" customHeight="1" thickBot="1">
      <c r="A42" s="256"/>
      <c r="F42" s="16" t="s">
        <v>99</v>
      </c>
      <c r="G42" s="6"/>
      <c r="H42" s="126" t="str">
        <f>IF(OR(F38="",F46=""),"",IF(F38="ABS",F46,IF(F46="ABS",F38,IF(AND(F38="ABS",F46="ABS"),"ABS",IF(OR(G38="",G46="",G38=G46),"",IF(G38&gt;G46,F38,F46))))))</f>
        <v/>
      </c>
      <c r="I42" s="2"/>
      <c r="K42" s="15"/>
      <c r="M42" s="15"/>
      <c r="Q42" s="276" t="s">
        <v>195</v>
      </c>
      <c r="R42" s="260"/>
      <c r="S42" s="277" t="str">
        <f t="shared" si="0"/>
        <v/>
      </c>
      <c r="T42" s="64"/>
      <c r="W42" s="133" t="str">
        <f>IF($L$134="","",IF($L$134="ABS","",$L$134))</f>
        <v/>
      </c>
      <c r="X42" s="136" t="str">
        <f t="array" ref="X42">IFERROR(INDEX($W$1:$W$63,SMALL(IF($W$32:$W$63&lt;&gt;"",ROW($32:$63)),ROW(W11)),1),"")</f>
        <v/>
      </c>
    </row>
    <row r="43" spans="1:24" ht="10.5" customHeight="1" thickBot="1">
      <c r="A43" s="255">
        <v>11</v>
      </c>
      <c r="B43" s="7"/>
      <c r="C43" s="1"/>
      <c r="G43" s="15"/>
      <c r="H43" s="12"/>
      <c r="I43" s="12"/>
      <c r="K43" s="15"/>
      <c r="M43" s="15"/>
      <c r="Q43" s="276" t="s">
        <v>196</v>
      </c>
      <c r="R43" s="260"/>
      <c r="S43" s="277" t="str">
        <f t="shared" si="0"/>
        <v/>
      </c>
      <c r="T43" s="64"/>
      <c r="W43" s="133" t="str">
        <f>IF($L$136="","",IF($L$136="ABS","",$L$136))</f>
        <v/>
      </c>
      <c r="X43" s="136" t="str">
        <f t="array" ref="X43">IFERROR(INDEX($W$1:$W$63,SMALL(IF($W$32:$W$63&lt;&gt;"",ROW($32:$63)),ROW(W12)),1),"")</f>
        <v/>
      </c>
    </row>
    <row r="44" spans="1:24" ht="10.5" customHeight="1" thickBot="1">
      <c r="A44" s="256"/>
      <c r="B44" s="14" t="s">
        <v>81</v>
      </c>
      <c r="C44" s="5"/>
      <c r="D44" s="125" t="str">
        <f>IF(OR(B43="",B45=""),"",IF(B43="ABS",B45,IF(B45="ABS",B43,IF(AND(B43="ABS",B45="ABS"),"ABS",IF(OR(C43="",C45="",C43=C45),"",IF(C43&gt;C45,B43,B45))))))</f>
        <v/>
      </c>
      <c r="E44" s="1"/>
      <c r="G44" s="15"/>
      <c r="K44" s="15"/>
      <c r="M44" s="15"/>
      <c r="Q44" s="276" t="s">
        <v>197</v>
      </c>
      <c r="R44" s="260"/>
      <c r="S44" s="277" t="str">
        <f t="shared" si="0"/>
        <v/>
      </c>
      <c r="T44" s="64"/>
      <c r="W44" s="133" t="str">
        <f>IF($J$147="","",IF($J$147="ABS","",$J$147))</f>
        <v/>
      </c>
      <c r="X44" s="136" t="str">
        <f t="array" ref="X44">IFERROR(INDEX($W$1:$W$63,SMALL(IF($W$32:$W$63&lt;&gt;"",ROW($32:$63)),ROW(W13)),1),"")</f>
        <v/>
      </c>
    </row>
    <row r="45" spans="1:24" ht="10.5" customHeight="1" thickBot="1">
      <c r="A45" s="255">
        <v>22</v>
      </c>
      <c r="B45" s="8"/>
      <c r="C45" s="2"/>
      <c r="D45" s="12"/>
      <c r="E45" s="13"/>
      <c r="G45" s="15"/>
      <c r="K45" s="15"/>
      <c r="M45" s="15"/>
      <c r="Q45" s="276" t="s">
        <v>198</v>
      </c>
      <c r="R45" s="260"/>
      <c r="S45" s="277" t="str">
        <f t="shared" si="0"/>
        <v/>
      </c>
      <c r="T45" s="64"/>
      <c r="W45" s="133" t="str">
        <f>IF($J$150="","",IF($J$150="ABS","",$J$150))</f>
        <v/>
      </c>
      <c r="X45" s="136" t="str">
        <f t="array" ref="X45">IFERROR(INDEX($W$1:$W$63,SMALL(IF($W$32:$W$63&lt;&gt;"",ROW($32:$63)),ROW(W14)),1),"")</f>
        <v/>
      </c>
    </row>
    <row r="46" spans="1:24" ht="10.5" customHeight="1" thickBot="1">
      <c r="A46" s="256"/>
      <c r="D46" s="16" t="s">
        <v>94</v>
      </c>
      <c r="E46" s="6"/>
      <c r="F46" s="126" t="str">
        <f>IF(OR(D44="",D48=""),"",IF(D44="ABS",D48,IF(D48="ABS",D44,IF(AND(D44="ABS",D48="ABS"),"ABS",IF(OR(E44="",E48="",E44=E48),"",IF(E44&gt;E48,D44,D48))))))</f>
        <v/>
      </c>
      <c r="G46" s="2"/>
      <c r="J46" s="16" t="s">
        <v>107</v>
      </c>
      <c r="K46" s="6"/>
      <c r="L46" s="131" t="str">
        <f>IF(OR(J38="",J54=""),"",IF(J38="ABS",J54,IF(J54="ABS",J38,IF(AND(J38="ABS",J54="ABS"),"ABS",IF(OR(K38="",K54="",K38=K54),"",IF(K38&gt;K54,J38,J54))))))</f>
        <v/>
      </c>
      <c r="M46" s="4"/>
      <c r="Q46" s="276" t="s">
        <v>199</v>
      </c>
      <c r="R46" s="260"/>
      <c r="S46" s="277" t="str">
        <f t="shared" si="0"/>
        <v/>
      </c>
      <c r="T46" s="64"/>
      <c r="W46" s="133" t="str">
        <f>IF($J$153="","",IF($J$153="ABS","",$J$153))</f>
        <v/>
      </c>
      <c r="X46" s="136" t="str">
        <f t="array" ref="X46">IFERROR(INDEX($W$1:$W$63,SMALL(IF($W$32:$W$63&lt;&gt;"",ROW($32:$63)),ROW(W15)),1),"")</f>
        <v/>
      </c>
    </row>
    <row r="47" spans="1:24" ht="10.5" customHeight="1" thickBot="1">
      <c r="A47" s="255">
        <v>27</v>
      </c>
      <c r="B47" s="7"/>
      <c r="C47" s="1"/>
      <c r="E47" s="15"/>
      <c r="L47" s="18"/>
      <c r="M47" s="12"/>
      <c r="N47" s="268" t="str">
        <f>IF(N30="","",IF(N30=L14,L46,L14))</f>
        <v/>
      </c>
      <c r="O47" s="267" t="s">
        <v>186</v>
      </c>
      <c r="Q47" s="276" t="s">
        <v>200</v>
      </c>
      <c r="R47" s="260"/>
      <c r="S47" s="277" t="str">
        <f t="shared" si="0"/>
        <v/>
      </c>
      <c r="T47" s="64"/>
      <c r="W47" s="133" t="str">
        <f>IF($J$155="","",IF($J$155="ABS","",$J$155))</f>
        <v/>
      </c>
      <c r="X47" s="136" t="str">
        <f t="array" ref="X47">IFERROR(INDEX($W$1:$W$63,SMALL(IF($W$32:$W$63&lt;&gt;"",ROW($32:$63)),ROW(W16)),1),"")</f>
        <v/>
      </c>
    </row>
    <row r="48" spans="1:24" ht="10.5" customHeight="1" thickBot="1">
      <c r="A48" s="256"/>
      <c r="B48" s="14" t="s">
        <v>82</v>
      </c>
      <c r="C48" s="5"/>
      <c r="D48" s="126" t="str">
        <f>IF(OR(B47="",B49=""),"",IF(B47="ABS",B49,IF(B49="ABS",B47,IF(AND(B47="ABS",B49="ABS"),"ABS",IF(OR(C47="",C49="",C47=C49),"",IF(C47&gt;C49,B47,B49))))))</f>
        <v/>
      </c>
      <c r="E48" s="2"/>
      <c r="K48" s="15"/>
      <c r="Q48" s="276" t="s">
        <v>201</v>
      </c>
      <c r="R48" s="260"/>
      <c r="S48" s="277" t="str">
        <f t="shared" si="0"/>
        <v/>
      </c>
      <c r="T48" s="64"/>
      <c r="W48" s="133" t="str">
        <f>IF($J$172="","",IF($J$172="ABS","",$J$172))</f>
        <v/>
      </c>
      <c r="X48" s="136" t="str">
        <f t="array" ref="X48">IFERROR(INDEX($W$1:$W$63,SMALL(IF($W$32:$W$63&lt;&gt;"",ROW($32:$63)),ROW(W17)),1),"")</f>
        <v/>
      </c>
    </row>
    <row r="49" spans="1:24" ht="10.5" customHeight="1" thickBot="1">
      <c r="A49" s="255">
        <v>6</v>
      </c>
      <c r="B49" s="8"/>
      <c r="C49" s="2"/>
      <c r="K49" s="15"/>
      <c r="Q49" s="276" t="s">
        <v>202</v>
      </c>
      <c r="R49" s="260"/>
      <c r="S49" s="277" t="str">
        <f t="shared" si="0"/>
        <v/>
      </c>
      <c r="T49" s="64"/>
      <c r="W49" s="133" t="str">
        <f>IF($J$177="","",IF($J$177="ABS","",$J$177))</f>
        <v/>
      </c>
      <c r="X49" s="136" t="str">
        <f t="array" ref="X49">IFERROR(INDEX($W$1:$W$63,SMALL(IF($W$32:$W$63&lt;&gt;"",ROW($32:$63)),ROW(W18)),1),"")</f>
        <v/>
      </c>
    </row>
    <row r="50" spans="1:24" ht="10.5" customHeight="1" thickBot="1">
      <c r="A50" s="256"/>
      <c r="G50" s="10" t="s">
        <v>2</v>
      </c>
      <c r="H50" s="125" t="str">
        <f>IF(J103="","",J103)</f>
        <v/>
      </c>
      <c r="I50" s="1"/>
      <c r="K50" s="15"/>
      <c r="Q50" s="276" t="s">
        <v>203</v>
      </c>
      <c r="R50" s="260"/>
      <c r="S50" s="277" t="str">
        <f t="shared" si="0"/>
        <v/>
      </c>
      <c r="T50" s="64"/>
      <c r="W50" s="133" t="str">
        <f>IF($J$181="","",IF($J$181="ABS","",$J$181))</f>
        <v/>
      </c>
      <c r="X50" s="136" t="str">
        <f t="array" ref="X50">IFERROR(INDEX($W$1:$W$63,SMALL(IF($W$32:$W$63&lt;&gt;"",ROW($32:$63)),ROW(W19)),1),"")</f>
        <v/>
      </c>
    </row>
    <row r="51" spans="1:24" ht="10.5" customHeight="1" thickBot="1">
      <c r="A51" s="255">
        <v>7</v>
      </c>
      <c r="B51" s="7"/>
      <c r="C51" s="1"/>
      <c r="H51" s="12"/>
      <c r="I51" s="13"/>
      <c r="K51" s="15"/>
      <c r="Q51" s="276" t="s">
        <v>204</v>
      </c>
      <c r="R51" s="260"/>
      <c r="S51" s="277" t="str">
        <f t="shared" si="0"/>
        <v/>
      </c>
      <c r="T51" s="64"/>
      <c r="W51" s="133" t="str">
        <f>IF($J$183="","",IF($J$183="ABS","",$J$183))</f>
        <v/>
      </c>
      <c r="X51" s="136" t="str">
        <f t="array" ref="X51">IFERROR(INDEX($W$1:$W$63,SMALL(IF($W$32:$W$63&lt;&gt;"",ROW($32:$63)),ROW(W20)),1),"")</f>
        <v/>
      </c>
    </row>
    <row r="52" spans="1:24" ht="10.5" customHeight="1" thickBot="1">
      <c r="A52" s="256"/>
      <c r="B52" s="14" t="s">
        <v>83</v>
      </c>
      <c r="C52" s="5"/>
      <c r="D52" s="125" t="str">
        <f>IF(OR(B51="",B53=""),"",IF(B51="ABS",B53,IF(B53="ABS",B51,IF(AND(B51="ABS",B53="ABS"),"ABS",IF(OR(C51="",C53="",C51=C53),"",IF(C51&gt;C53,B51,B53))))))</f>
        <v/>
      </c>
      <c r="E52" s="1"/>
      <c r="I52" s="15"/>
      <c r="K52" s="15"/>
      <c r="Q52" s="276" t="s">
        <v>205</v>
      </c>
      <c r="R52" s="260"/>
      <c r="S52" s="277" t="str">
        <f t="shared" si="0"/>
        <v/>
      </c>
      <c r="T52" s="64"/>
      <c r="W52" s="133" t="str">
        <f>IF($J$189="","",IF($J$189="ABS","",$J$189))</f>
        <v/>
      </c>
      <c r="X52" s="136" t="str">
        <f t="array" ref="X52">IFERROR(INDEX($W$1:$W$63,SMALL(IF($W$32:$W$63&lt;&gt;"",ROW($32:$63)),ROW(W21)),1),"")</f>
        <v/>
      </c>
    </row>
    <row r="53" spans="1:24" ht="10.5" customHeight="1" thickBot="1">
      <c r="A53" s="255">
        <v>26</v>
      </c>
      <c r="B53" s="8"/>
      <c r="C53" s="2"/>
      <c r="D53" s="12"/>
      <c r="E53" s="13"/>
      <c r="I53" s="15"/>
      <c r="K53" s="15"/>
      <c r="Q53" s="276" t="s">
        <v>206</v>
      </c>
      <c r="R53" s="260"/>
      <c r="S53" s="277" t="str">
        <f t="shared" si="0"/>
        <v/>
      </c>
      <c r="T53" s="64"/>
      <c r="W53" s="133" t="str">
        <f>IF($J$192="","",IF($J$192="ABS","",$J$192))</f>
        <v/>
      </c>
      <c r="X53" s="136" t="str">
        <f t="array" ref="X53">IFERROR(INDEX($W$1:$W$63,SMALL(IF($W$32:$W$63&lt;&gt;"",ROW($32:$63)),ROW(W22)),1),"")</f>
        <v/>
      </c>
    </row>
    <row r="54" spans="1:24" ht="10.5" customHeight="1" thickBot="1">
      <c r="A54" s="256"/>
      <c r="D54" s="16" t="s">
        <v>95</v>
      </c>
      <c r="E54" s="6"/>
      <c r="F54" s="125" t="str">
        <f>IF(OR(D52="",D56=""),"",IF(D52="ABS",D56,IF(D56="ABS",D52,IF(AND(D52="ABS",D56="ABS"),"ABS",IF(OR(E52="",E56="",E52=E56),"",IF(E52&gt;E56,D52,D56))))))</f>
        <v/>
      </c>
      <c r="G54" s="1"/>
      <c r="H54" s="16" t="s">
        <v>104</v>
      </c>
      <c r="I54" s="6"/>
      <c r="J54" s="127" t="str">
        <f>IF(OR(H50="",H58=""),"",IF(H50="ABS",H58,IF(H58="ABS",H50,IF(AND(H50="ABS",H58="ABS"),"ABS",IF(OR(I50="",I58="",I50=I58),"",IF(I50&gt;I58,H50,H58))))))</f>
        <v/>
      </c>
      <c r="K54" s="2"/>
      <c r="Q54" s="276" t="s">
        <v>207</v>
      </c>
      <c r="R54" s="260"/>
      <c r="S54" s="277" t="str">
        <f t="shared" si="0"/>
        <v/>
      </c>
      <c r="T54" s="64"/>
      <c r="W54" s="133" t="str">
        <f>IF($J$195="","",IF($J$195="ABS","",$J$195))</f>
        <v/>
      </c>
      <c r="X54" s="136" t="str">
        <f t="array" ref="X54">IFERROR(INDEX($W$1:$W$63,SMALL(IF($W$32:$W$63&lt;&gt;"",ROW($32:$63)),ROW(W23)),1),"")</f>
        <v/>
      </c>
    </row>
    <row r="55" spans="1:24" ht="10.5" customHeight="1" thickBot="1">
      <c r="A55" s="255">
        <v>23</v>
      </c>
      <c r="B55" s="7"/>
      <c r="C55" s="1"/>
      <c r="E55" s="15"/>
      <c r="F55" s="12"/>
      <c r="G55" s="13"/>
      <c r="I55" s="15"/>
      <c r="Q55" s="276" t="s">
        <v>208</v>
      </c>
      <c r="R55" s="260"/>
      <c r="S55" s="277" t="str">
        <f t="shared" si="0"/>
        <v/>
      </c>
      <c r="W55" s="133" t="str">
        <f>IF($J$197="","",IF($J$197="ABS","",$J$197))</f>
        <v/>
      </c>
      <c r="X55" s="136" t="str">
        <f t="array" ref="X55">IFERROR(INDEX($W$1:$W$63,SMALL(IF($W$32:$W$63&lt;&gt;"",ROW($32:$63)),ROW(W24)),1),"")</f>
        <v/>
      </c>
    </row>
    <row r="56" spans="1:24" ht="10.5" customHeight="1" thickBot="1">
      <c r="A56" s="256"/>
      <c r="B56" s="14" t="s">
        <v>84</v>
      </c>
      <c r="C56" s="5"/>
      <c r="D56" s="126" t="str">
        <f>IF(OR(B55="",B57=""),"",IF(B55="ABS",B57,IF(B57="ABS",B55,IF(AND(B55="ABS",B57="ABS"),"ABS",IF(OR(C55="",C57="",C55=C57),"",IF(C55&gt;C57,B55,B57))))))</f>
        <v/>
      </c>
      <c r="E56" s="2"/>
      <c r="G56" s="15"/>
      <c r="I56" s="15"/>
      <c r="Q56" s="276" t="s">
        <v>209</v>
      </c>
      <c r="R56" s="260"/>
      <c r="S56" s="277" t="str">
        <f t="shared" si="0"/>
        <v/>
      </c>
      <c r="W56" s="133" t="str">
        <f>IF($H$212="","",IF($H$212="ABS","",$H$212))</f>
        <v/>
      </c>
      <c r="X56" s="136" t="str">
        <f t="array" ref="X56">IFERROR(INDEX($W$1:$W$63,SMALL(IF($W$32:$W$63&lt;&gt;"",ROW($32:$63)),ROW(W25)),1),"")</f>
        <v/>
      </c>
    </row>
    <row r="57" spans="1:24" ht="10.5" customHeight="1" thickBot="1">
      <c r="A57" s="255">
        <v>10</v>
      </c>
      <c r="B57" s="8"/>
      <c r="C57" s="2"/>
      <c r="G57" s="15"/>
      <c r="I57" s="15"/>
      <c r="Q57" s="276" t="s">
        <v>210</v>
      </c>
      <c r="R57" s="260"/>
      <c r="S57" s="277" t="str">
        <f t="shared" si="0"/>
        <v/>
      </c>
      <c r="W57" s="133" t="str">
        <f>IF($H$217="","",IF($H$217="ABS","",$H$217))</f>
        <v/>
      </c>
      <c r="X57" s="136" t="str">
        <f t="array" ref="X57">IFERROR(INDEX($W$1:$W$63,SMALL(IF($W$32:$W$63&lt;&gt;"",ROW($32:$63)),ROW(W26)),1),"")</f>
        <v/>
      </c>
    </row>
    <row r="58" spans="1:24" ht="10.5" customHeight="1" thickBot="1">
      <c r="A58" s="256"/>
      <c r="F58" s="16" t="s">
        <v>100</v>
      </c>
      <c r="G58" s="6"/>
      <c r="H58" s="126" t="str">
        <f>IF(OR(F54="",F62=""),"",IF(F54="ABS",F62,IF(F62="ABS",F54,IF(AND(F54="ABS",F62="ABS"),"ABS",IF(OR(G54="",G62="",G54=G62),"",IF(G54&gt;G62,F54,F62))))))</f>
        <v/>
      </c>
      <c r="I58" s="2"/>
      <c r="Q58" s="276" t="s">
        <v>211</v>
      </c>
      <c r="R58" s="260"/>
      <c r="S58" s="277" t="str">
        <f t="shared" si="0"/>
        <v/>
      </c>
      <c r="W58" s="133" t="str">
        <f>IF($H$221="","",IF($H$221="ABS","",$H$221))</f>
        <v/>
      </c>
      <c r="X58" s="136" t="str">
        <f t="array" ref="X58">IFERROR(INDEX($W$1:$W$63,SMALL(IF($W$32:$W$63&lt;&gt;"",ROW($32:$63)),ROW(W27)),1),"")</f>
        <v/>
      </c>
    </row>
    <row r="59" spans="1:24" ht="10.5" customHeight="1" thickBot="1">
      <c r="A59" s="255">
        <v>15</v>
      </c>
      <c r="B59" s="7"/>
      <c r="C59" s="1"/>
      <c r="G59" s="15"/>
      <c r="Q59" s="276" t="s">
        <v>212</v>
      </c>
      <c r="R59" s="260"/>
      <c r="S59" s="277" t="str">
        <f t="shared" si="0"/>
        <v/>
      </c>
      <c r="W59" s="133" t="str">
        <f>IF($H$223="","",IF($H$223="ABS","",$H$223))</f>
        <v/>
      </c>
      <c r="X59" s="136" t="str">
        <f t="array" ref="X59">IFERROR(INDEX($W$1:$W$63,SMALL(IF($W$32:$W$63&lt;&gt;"",ROW($32:$63)),ROW(W28)),1),"")</f>
        <v/>
      </c>
    </row>
    <row r="60" spans="1:24" ht="10.5" customHeight="1" thickBot="1">
      <c r="A60" s="256"/>
      <c r="B60" s="14" t="s">
        <v>85</v>
      </c>
      <c r="C60" s="5"/>
      <c r="D60" s="125" t="str">
        <f>IF(OR(B59="",B61=""),"",IF(B59="ABS",B61,IF(B61="ABS",B59,IF(AND(B59="ABS",B61="ABS"),"ABS",IF(OR(C59="",C61="",C59=C61),"",IF(C59&gt;C61,B59,B61))))))</f>
        <v/>
      </c>
      <c r="E60" s="1"/>
      <c r="G60" s="15"/>
      <c r="Q60" s="276" t="s">
        <v>213</v>
      </c>
      <c r="R60" s="260"/>
      <c r="S60" s="277" t="str">
        <f t="shared" si="0"/>
        <v/>
      </c>
      <c r="W60" s="133" t="str">
        <f>IF($H$229="","",IF($H$229="ABS","",$H$229))</f>
        <v/>
      </c>
      <c r="X60" s="136" t="str">
        <f t="array" ref="X60">IFERROR(INDEX($W$1:$W$63,SMALL(IF($W$32:$W$63&lt;&gt;"",ROW($32:$63)),ROW(W29)),1),"")</f>
        <v/>
      </c>
    </row>
    <row r="61" spans="1:24" ht="10.5" customHeight="1" thickBot="1">
      <c r="A61" s="255">
        <v>18</v>
      </c>
      <c r="B61" s="8"/>
      <c r="C61" s="2"/>
      <c r="D61" s="12"/>
      <c r="E61" s="13"/>
      <c r="G61" s="15"/>
      <c r="Q61" s="276" t="s">
        <v>214</v>
      </c>
      <c r="R61" s="260"/>
      <c r="S61" s="277" t="str">
        <f t="shared" si="0"/>
        <v/>
      </c>
      <c r="W61" s="133" t="str">
        <f>IF($H$232="","",IF($H$232="ABS","",$H$232))</f>
        <v/>
      </c>
      <c r="X61" s="136" t="str">
        <f t="array" ref="X61">IFERROR(INDEX($W$1:$W$63,SMALL(IF($W$32:$W$63&lt;&gt;"",ROW($32:$63)),ROW(W30)),1),"")</f>
        <v/>
      </c>
    </row>
    <row r="62" spans="1:24" ht="10.5" customHeight="1" thickBot="1">
      <c r="A62" s="256"/>
      <c r="B62" s="21"/>
      <c r="C62" s="21"/>
      <c r="D62" s="16" t="s">
        <v>96</v>
      </c>
      <c r="E62" s="6"/>
      <c r="F62" s="126" t="str">
        <f>IF(OR(D60="",D64=""),"",IF(D60="ABS",D64,IF(D64="ABS",D60,IF(AND(D60="ABS",D64="ABS"),"ABS",IF(OR(E60="",E64="",E60=E64),"",IF(E60&gt;E64,D60,D64))))))</f>
        <v/>
      </c>
      <c r="G62" s="2"/>
      <c r="I62" s="22" t="s">
        <v>113</v>
      </c>
      <c r="J62" s="125" t="str">
        <f>IF(L14="","",IF(L14=J6,J22,J6))</f>
        <v/>
      </c>
      <c r="K62" s="1"/>
      <c r="Q62" s="276" t="s">
        <v>215</v>
      </c>
      <c r="R62" s="260"/>
      <c r="S62" s="277" t="str">
        <f t="shared" si="0"/>
        <v/>
      </c>
      <c r="W62" s="133" t="str">
        <f>IF($H$235="","",IF($H$235="ABS","",$H$235))</f>
        <v/>
      </c>
      <c r="X62" s="136" t="str">
        <f t="array" ref="X62">IFERROR(INDEX($W$1:$W$63,SMALL(IF($W$32:$W$63&lt;&gt;"",ROW($32:$63)),ROW(W31)),1),"")</f>
        <v/>
      </c>
    </row>
    <row r="63" spans="1:24" ht="10.5" customHeight="1" thickBot="1">
      <c r="A63" s="255">
        <v>31</v>
      </c>
      <c r="B63" s="7"/>
      <c r="C63" s="1"/>
      <c r="E63" s="15"/>
      <c r="J63" s="14" t="s">
        <v>108</v>
      </c>
      <c r="K63" s="5"/>
      <c r="L63" s="266" t="str">
        <f>IF(OR(J62="",J64=""),"",IF(J62="ABS",J64,IF(J64="ABS",J62,IF(AND(J62="ABS",J64="ABS"),"ABS",IF(OR(K62="",K64="",K62=K64),"",IF(K62&gt;K64,J62,J64))))))</f>
        <v/>
      </c>
      <c r="M63" s="267" t="s">
        <v>187</v>
      </c>
      <c r="Q63" s="278" t="s">
        <v>216</v>
      </c>
      <c r="R63" s="261"/>
      <c r="S63" s="279" t="str">
        <f t="shared" si="0"/>
        <v/>
      </c>
      <c r="W63" s="133" t="str">
        <f>IF($H$237="","",IF($H$237="ABS","",$H$237))</f>
        <v/>
      </c>
      <c r="X63" s="136" t="str">
        <f t="array" ref="X63">IFERROR(INDEX($W$1:$W$63,SMALL(IF($W$32:$W$63&lt;&gt;"",ROW($32:$63)),ROW(W32)),1),"")</f>
        <v/>
      </c>
    </row>
    <row r="64" spans="1:24" ht="10.5" customHeight="1" thickBot="1">
      <c r="A64" s="256"/>
      <c r="B64" s="14" t="s">
        <v>86</v>
      </c>
      <c r="C64" s="5"/>
      <c r="D64" s="126" t="str">
        <f>IF(OR(B63="",B65=""),"",IF(B63="ABS",B65,IF(B65="ABS",B63,IF(AND(B63="ABS",B65="ABS"),"ABS",IF(OR(C63="",C65="",C63=C65),"",IF(C63&gt;C65,B63,B65))))))</f>
        <v/>
      </c>
      <c r="E64" s="2"/>
      <c r="I64" s="22" t="s">
        <v>114</v>
      </c>
      <c r="J64" s="126" t="str">
        <f>IF(L46="","",IF(L46=J38,J54,J38))</f>
        <v/>
      </c>
      <c r="K64" s="2"/>
      <c r="L64" s="11"/>
      <c r="M64" s="11"/>
    </row>
    <row r="65" spans="1:13" ht="10.5" customHeight="1" thickBot="1">
      <c r="A65" s="255">
        <v>2</v>
      </c>
      <c r="B65" s="8"/>
      <c r="C65" s="2"/>
      <c r="L65" s="268" t="str">
        <f>IF(L63="","",IF(L63=J62,J64,J62))</f>
        <v/>
      </c>
      <c r="M65" s="267" t="s">
        <v>188</v>
      </c>
    </row>
    <row r="66" spans="1:13" ht="10.5" customHeight="1">
      <c r="L66" s="11"/>
      <c r="M66" s="11"/>
    </row>
    <row r="67" spans="1:13" ht="16.350000000000001" customHeight="1">
      <c r="L67" s="11"/>
      <c r="M67" s="11"/>
    </row>
    <row r="68" spans="1:13" ht="10.5" customHeight="1">
      <c r="L68" s="11"/>
      <c r="M68" s="11"/>
    </row>
    <row r="69" spans="1:13" ht="10.5" customHeight="1" thickBot="1">
      <c r="G69" s="22" t="s">
        <v>6</v>
      </c>
      <c r="H69" s="125" t="str">
        <f>IF(J6="","",IF(J6=H3,H10,H3))</f>
        <v/>
      </c>
      <c r="I69" s="1"/>
      <c r="L69" s="11"/>
      <c r="M69" s="11"/>
    </row>
    <row r="70" spans="1:13" ht="10.5" customHeight="1" thickBot="1">
      <c r="H70" s="14" t="s">
        <v>109</v>
      </c>
      <c r="I70" s="5"/>
      <c r="J70" s="125" t="str">
        <f>IF(OR(H69="",H71=""),"",IF(H69="ABS",H71,IF(H71="ABS",H69,IF(AND(H69="ABS",H71="ABS"),"ABS",IF(OR(I69="",I71="",I69=I71),"",IF(I69&gt;I71,H69,H71))))))</f>
        <v/>
      </c>
      <c r="K70" s="1"/>
      <c r="L70" s="11"/>
      <c r="M70" s="11"/>
    </row>
    <row r="71" spans="1:13" ht="10.5" customHeight="1" thickBot="1">
      <c r="G71" s="22" t="s">
        <v>7</v>
      </c>
      <c r="H71" s="126" t="str">
        <f>IF(J22="","",IF(J22=H18,H26,H18))</f>
        <v/>
      </c>
      <c r="I71" s="2"/>
      <c r="J71" s="12"/>
      <c r="K71" s="13"/>
      <c r="L71" s="11"/>
      <c r="M71" s="11"/>
    </row>
    <row r="72" spans="1:13" ht="10.5" customHeight="1" thickBot="1">
      <c r="J72" s="16" t="s">
        <v>111</v>
      </c>
      <c r="K72" s="6"/>
      <c r="L72" s="266" t="str">
        <f>IF(OR(J70="",J74=""),"",IF(J70="ABS",J74,IF(J74="ABS",J70,IF(AND(J70="ABS",J74="ABS"),"ABS",IF(OR(K70="",K74="",K70=K74),"",IF(K70&gt;K74,J70,J74))))))</f>
        <v/>
      </c>
      <c r="M72" s="267" t="s">
        <v>189</v>
      </c>
    </row>
    <row r="73" spans="1:13" ht="10.5" customHeight="1" thickBot="1">
      <c r="G73" s="22" t="s">
        <v>115</v>
      </c>
      <c r="H73" s="125" t="str">
        <f>IF(J38="","",IF(J38=H34,H42,H34))</f>
        <v/>
      </c>
      <c r="I73" s="1"/>
      <c r="K73" s="15"/>
      <c r="L73" s="11"/>
      <c r="M73" s="11"/>
    </row>
    <row r="74" spans="1:13" ht="10.5" customHeight="1" thickBot="1">
      <c r="H74" s="14" t="s">
        <v>110</v>
      </c>
      <c r="I74" s="5"/>
      <c r="J74" s="126" t="str">
        <f>IF(OR(H73="",H75=""),"",IF(H73="ABS",H75,IF(H75="ABS",H73,IF(AND(H73="ABS",H75="ABS"),"ABS",IF(OR(I73="",I75="",I73=I75),"",IF(I73&gt;I75,H73,H75))))))</f>
        <v/>
      </c>
      <c r="K74" s="2"/>
      <c r="L74" s="11"/>
      <c r="M74" s="11"/>
    </row>
    <row r="75" spans="1:13" ht="10.5" customHeight="1" thickBot="1">
      <c r="G75" s="22" t="s">
        <v>116</v>
      </c>
      <c r="H75" s="126" t="str">
        <f>IF(J54="","",IF(J54=H50,H58,H50))</f>
        <v/>
      </c>
      <c r="I75" s="2"/>
      <c r="L75" s="268" t="str">
        <f>IF(L72="","",IF(L72=J70,J74,J70))</f>
        <v/>
      </c>
      <c r="M75" s="267" t="s">
        <v>190</v>
      </c>
    </row>
    <row r="76" spans="1:13" ht="10.5" customHeight="1">
      <c r="L76" s="11"/>
      <c r="M76" s="11"/>
    </row>
    <row r="77" spans="1:13" ht="10.5" customHeight="1" thickBot="1">
      <c r="I77" s="22" t="s">
        <v>117</v>
      </c>
      <c r="J77" s="125" t="str">
        <f>IF(J70="","",IF(J70=H69,H71,H69))</f>
        <v/>
      </c>
      <c r="K77" s="1"/>
      <c r="L77" s="11"/>
      <c r="M77" s="11"/>
    </row>
    <row r="78" spans="1:13" ht="10.5" customHeight="1" thickBot="1">
      <c r="J78" s="14" t="s">
        <v>112</v>
      </c>
      <c r="K78" s="5"/>
      <c r="L78" s="271" t="str">
        <f>IF(OR(J77="",J79=""),"",IF(J77="ABS",J79,IF(J79="ABS",J77,IF(AND(J77="ABS",J79="ABS"),"ABS",IF(OR(K77="",K79="",K77=K79),"",IF(K77&gt;K79,J77,J79))))))</f>
        <v/>
      </c>
      <c r="M78" s="267" t="s">
        <v>191</v>
      </c>
    </row>
    <row r="79" spans="1:13" ht="10.5" customHeight="1" thickBot="1">
      <c r="I79" s="22" t="s">
        <v>118</v>
      </c>
      <c r="J79" s="126" t="str">
        <f>IF(J74="","",IF(J74=H73,H75,H73))</f>
        <v/>
      </c>
      <c r="K79" s="2"/>
      <c r="L79" s="272"/>
      <c r="M79" s="11"/>
    </row>
    <row r="80" spans="1:13" ht="10.5" customHeight="1" thickBot="1">
      <c r="L80" s="268" t="str">
        <f>IF(L78="","",IF(L78=J77,J79,J77))</f>
        <v/>
      </c>
      <c r="M80" s="267" t="s">
        <v>192</v>
      </c>
    </row>
    <row r="85" spans="1:11" ht="10.5" customHeight="1" thickBot="1">
      <c r="G85" s="22" t="s">
        <v>46</v>
      </c>
      <c r="H85" s="125" t="str">
        <f>IF(H26="","",IF(H26=F22,F30,F22))</f>
        <v/>
      </c>
      <c r="I85" s="1"/>
    </row>
    <row r="86" spans="1:11" ht="10.5" customHeight="1" thickBot="1">
      <c r="C86" s="22" t="s">
        <v>60</v>
      </c>
      <c r="D86" s="125" t="str">
        <f>IF(F62="","",IF(F62=D60,D64,D60))</f>
        <v/>
      </c>
      <c r="E86" s="1"/>
      <c r="H86" s="12"/>
      <c r="I86" s="13"/>
    </row>
    <row r="87" spans="1:11" ht="10.5" customHeight="1" thickBot="1">
      <c r="A87" s="22" t="s">
        <v>15</v>
      </c>
      <c r="B87" s="125" t="str">
        <f>IF(D4="","",IF(D4=B3,B5,B3))</f>
        <v/>
      </c>
      <c r="C87" s="1"/>
      <c r="D87" s="14" t="s">
        <v>125</v>
      </c>
      <c r="E87" s="5"/>
      <c r="F87" s="125" t="str">
        <f>IF(OR(D86="",D88=""),"",IF(D86="ABS",D88,IF(D88="ABS",D86,IF(AND(D86="ABS",D88="ABS"),"ABS",IF(OR(E86="",E88="",E86=E88),"",IF(E86&gt;E88,D86,D88))))))</f>
        <v/>
      </c>
      <c r="G87" s="1"/>
      <c r="H87" s="16" t="s">
        <v>137</v>
      </c>
      <c r="I87" s="6"/>
      <c r="J87" s="129" t="str">
        <f>IF(OR(H85="",H89=""),"",IF(H85="ABS",H89,IF(H89="ABS",H85,IF(AND(H85="ABS",H89="ABS"),"ABS",IF(OR(I85="",I89="",I85=I89),"",IF(I85&gt;I89,H85,H89))))))</f>
        <v/>
      </c>
      <c r="K87" s="23" t="s">
        <v>67</v>
      </c>
    </row>
    <row r="88" spans="1:11" ht="10.5" customHeight="1" thickBot="1">
      <c r="B88" s="14" t="s">
        <v>87</v>
      </c>
      <c r="C88" s="5"/>
      <c r="D88" s="126" t="str">
        <f>IF(OR(B87="",B89=""),"",IF(B87="ABS",B89,IF(B89="ABS",B87,IF(AND(B87="ABS",B89="ABS"),"ABS",IF(OR(C87="",C89="",C87=C89),"",IF(C87&gt;C89,B87,B89))))))</f>
        <v/>
      </c>
      <c r="E88" s="2"/>
      <c r="F88" s="12"/>
      <c r="G88" s="13"/>
      <c r="I88" s="15"/>
      <c r="J88" s="18"/>
    </row>
    <row r="89" spans="1:11" ht="10.5" customHeight="1" thickBot="1">
      <c r="A89" s="22" t="s">
        <v>14</v>
      </c>
      <c r="B89" s="126" t="str">
        <f>IF(D8="","",IF(D8=B7,B9,B7))</f>
        <v/>
      </c>
      <c r="C89" s="2"/>
      <c r="D89" s="18"/>
      <c r="E89" s="12"/>
      <c r="F89" s="16" t="s">
        <v>133</v>
      </c>
      <c r="G89" s="6"/>
      <c r="H89" s="126" t="str">
        <f>IF(OR(F87="",F91=""),"",IF(F87="ABS",F91,IF(F91="ABS",F87,IF(AND(F87="ABS",F91="ABS"),"ABS",IF(OR(G87="",G91="",G87=G91),"",IF(G87&gt;G91,F87,F91))))))</f>
        <v/>
      </c>
      <c r="I89" s="2"/>
    </row>
    <row r="90" spans="1:11" ht="10.5" customHeight="1" thickBot="1">
      <c r="C90" s="22" t="s">
        <v>59</v>
      </c>
      <c r="D90" s="125" t="str">
        <f>IF(F54="","",IF(F54=D52,D56,D52))</f>
        <v/>
      </c>
      <c r="E90" s="1"/>
      <c r="G90" s="15"/>
    </row>
    <row r="91" spans="1:11" ht="10.5" customHeight="1" thickBot="1">
      <c r="A91" s="22" t="s">
        <v>17</v>
      </c>
      <c r="B91" s="125" t="str">
        <f>IF(D12="","",IF(D12=B11,B13,B11))</f>
        <v/>
      </c>
      <c r="C91" s="1"/>
      <c r="D91" s="14" t="s">
        <v>126</v>
      </c>
      <c r="E91" s="5"/>
      <c r="F91" s="126" t="str">
        <f>IF(OR(D90="",D92=""),"",IF(D90="ABS",D92,IF(D92="ABS",D90,IF(AND(D90="ABS",D92="ABS"),"ABS",IF(OR(E90="",E92="",E90=E92),"",IF(E90&gt;E92,D90,D92))))))</f>
        <v/>
      </c>
      <c r="G91" s="2"/>
    </row>
    <row r="92" spans="1:11" ht="10.5" customHeight="1" thickBot="1">
      <c r="B92" s="14" t="s">
        <v>88</v>
      </c>
      <c r="C92" s="5"/>
      <c r="D92" s="126" t="str">
        <f>IF(OR(B91="",B93=""),"",IF(B91="ABS",B93,IF(B93="ABS",B91,IF(AND(B91="ABS",B93="ABS"),"ABS",IF(OR(C91="",C93="",C91=C93),"",IF(C91&gt;C93,B91,B93))))))</f>
        <v/>
      </c>
      <c r="E92" s="2"/>
    </row>
    <row r="93" spans="1:11" ht="10.5" customHeight="1" thickBot="1">
      <c r="A93" s="22" t="s">
        <v>16</v>
      </c>
      <c r="B93" s="126" t="str">
        <f>IF(D16="","",IF(D16=B15,B17,B15))</f>
        <v/>
      </c>
      <c r="C93" s="2"/>
      <c r="D93" s="18"/>
      <c r="E93" s="12"/>
      <c r="G93" s="22" t="s">
        <v>9</v>
      </c>
      <c r="H93" s="125" t="str">
        <f>IF(H58="","",IF(H58=F54,F62,F54))</f>
        <v/>
      </c>
      <c r="I93" s="1"/>
    </row>
    <row r="94" spans="1:11" ht="10.5" customHeight="1" thickBot="1">
      <c r="C94" s="22" t="s">
        <v>39</v>
      </c>
      <c r="D94" s="125" t="str">
        <f>IF(F46="","",IF(F46=D44,D48,D44))</f>
        <v/>
      </c>
      <c r="E94" s="1"/>
      <c r="H94" s="12"/>
      <c r="I94" s="13"/>
    </row>
    <row r="95" spans="1:11" ht="10.5" customHeight="1" thickBot="1">
      <c r="A95" s="22" t="s">
        <v>19</v>
      </c>
      <c r="B95" s="125" t="str">
        <f>IF(D20="","",IF(D20=B19,B21,B19))</f>
        <v/>
      </c>
      <c r="C95" s="1"/>
      <c r="D95" s="14" t="s">
        <v>127</v>
      </c>
      <c r="E95" s="5"/>
      <c r="F95" s="125" t="str">
        <f>IF(OR(D94="",D96=""),"",IF(D94="ABS",D96,IF(D96="ABS",D94,IF(AND(D94="ABS",D96="ABS"),"ABS",IF(OR(E94="",E96="",E94=E96),"",IF(E94&gt;E96,D94,D96))))))</f>
        <v/>
      </c>
      <c r="G95" s="1"/>
      <c r="H95" s="16" t="s">
        <v>138</v>
      </c>
      <c r="I95" s="6"/>
      <c r="J95" s="129" t="str">
        <f>IF(OR(H93="",H97=""),"",IF(H93="ABS",H97,IF(H97="ABS",H93,IF(AND(H93="ABS",H97="ABS"),"ABS",IF(OR(I93="",I97="",I93=I97),"",IF(I93&gt;I97,H93,H97))))))</f>
        <v/>
      </c>
      <c r="K95" s="23" t="s">
        <v>68</v>
      </c>
    </row>
    <row r="96" spans="1:11" ht="10.5" customHeight="1" thickBot="1">
      <c r="B96" s="14" t="s">
        <v>119</v>
      </c>
      <c r="C96" s="5"/>
      <c r="D96" s="126" t="str">
        <f>IF(OR(B95="",B97=""),"",IF(B95="ABS",B97,IF(B97="ABS",B95,IF(AND(B95="ABS",B97="ABS"),"ABS",IF(OR(C95="",C97="",C95=C97),"",IF(C95&gt;C97,B95,B97))))))</f>
        <v/>
      </c>
      <c r="E96" s="2"/>
      <c r="F96" s="12"/>
      <c r="G96" s="13"/>
      <c r="I96" s="15"/>
      <c r="J96" s="18"/>
    </row>
    <row r="97" spans="1:14" ht="10.5" customHeight="1" thickBot="1">
      <c r="A97" s="22" t="s">
        <v>18</v>
      </c>
      <c r="B97" s="126" t="str">
        <f>IF(D24="","",IF(D24=B23,B25,B23))</f>
        <v/>
      </c>
      <c r="C97" s="2"/>
      <c r="D97" s="18"/>
      <c r="E97" s="12"/>
      <c r="F97" s="16" t="s">
        <v>134</v>
      </c>
      <c r="G97" s="6"/>
      <c r="H97" s="126" t="str">
        <f>IF(OR(F95="",F99=""),"",IF(F95="ABS",F99,IF(F99="ABS",F95,IF(AND(F95="ABS",F99="ABS"),"ABS",IF(OR(G95="",G99="",G95=G99),"",IF(G95&gt;G99,F95,F99))))))</f>
        <v/>
      </c>
      <c r="I97" s="2"/>
    </row>
    <row r="98" spans="1:14" ht="10.5" customHeight="1" thickBot="1">
      <c r="C98" s="22" t="s">
        <v>36</v>
      </c>
      <c r="D98" s="125" t="str">
        <f>IF(F38="","",IF(F38=D36,D40,D36))</f>
        <v/>
      </c>
      <c r="E98" s="1"/>
      <c r="G98" s="15"/>
    </row>
    <row r="99" spans="1:14" ht="10.5" customHeight="1" thickBot="1">
      <c r="A99" s="22" t="s">
        <v>21</v>
      </c>
      <c r="B99" s="125" t="str">
        <f>IF(D28="","",IF(D28=B27,B29,B27))</f>
        <v/>
      </c>
      <c r="C99" s="1"/>
      <c r="D99" s="14" t="s">
        <v>128</v>
      </c>
      <c r="E99" s="5"/>
      <c r="F99" s="126" t="str">
        <f>IF(OR(D98="",D100=""),"",IF(D98="ABS",D100,IF(D100="ABS",D98,IF(AND(D98="ABS",D100="ABS"),"ABS",IF(OR(E98="",E100="",E98=E100),"",IF(E98&gt;E100,D98,D100))))))</f>
        <v/>
      </c>
      <c r="G99" s="2"/>
      <c r="M99" s="308" t="s">
        <v>5</v>
      </c>
      <c r="N99" s="308"/>
    </row>
    <row r="100" spans="1:14" ht="10.5" customHeight="1" thickBot="1">
      <c r="B100" s="14" t="s">
        <v>120</v>
      </c>
      <c r="C100" s="5"/>
      <c r="D100" s="126" t="str">
        <f>IF(OR(B99="",B101=""),"",IF(B99="ABS",B101,IF(B101="ABS",B99,IF(AND(B99="ABS",B101="ABS"),"ABS",IF(OR(C99="",C101="",C99=C101),"",IF(C99&gt;C101,B99,B101))))))</f>
        <v/>
      </c>
      <c r="E100" s="2"/>
      <c r="K100" s="24"/>
      <c r="M100" s="308"/>
      <c r="N100" s="308"/>
    </row>
    <row r="101" spans="1:14" ht="10.5" customHeight="1" thickBot="1">
      <c r="A101" s="22" t="s">
        <v>20</v>
      </c>
      <c r="B101" s="126" t="str">
        <f>IF(D32="","",IF(D32=B31,B33,B31))</f>
        <v/>
      </c>
      <c r="C101" s="2"/>
      <c r="D101" s="18"/>
      <c r="E101" s="12"/>
      <c r="G101" s="22" t="s">
        <v>44</v>
      </c>
      <c r="H101" s="125" t="str">
        <f>IF(H10="","",IF(H10=F6,F14,F6))</f>
        <v/>
      </c>
      <c r="I101" s="1"/>
    </row>
    <row r="102" spans="1:14" ht="10.5" customHeight="1" thickBot="1">
      <c r="C102" s="22" t="s">
        <v>35</v>
      </c>
      <c r="D102" s="125" t="str">
        <f>IF(F30="","",IF(F30=D28,D32,D28))</f>
        <v/>
      </c>
      <c r="E102" s="1"/>
      <c r="H102" s="12"/>
      <c r="I102" s="13"/>
    </row>
    <row r="103" spans="1:14" ht="10.5" customHeight="1" thickBot="1">
      <c r="A103" s="22" t="s">
        <v>23</v>
      </c>
      <c r="B103" s="125" t="str">
        <f>IF(D36="","",IF(D36=B35,B37,B35))</f>
        <v/>
      </c>
      <c r="C103" s="1"/>
      <c r="D103" s="14" t="s">
        <v>129</v>
      </c>
      <c r="E103" s="5"/>
      <c r="F103" s="125" t="str">
        <f>IF(OR(D102="",D104=""),"",IF(D102="ABS",D104,IF(D104="ABS",D102,IF(AND(D102="ABS",D104="ABS"),"ABS",IF(OR(E102="",E104="",E102=E104),"",IF(E102&gt;E104,D102,D104))))))</f>
        <v/>
      </c>
      <c r="G103" s="1"/>
      <c r="H103" s="16" t="s">
        <v>139</v>
      </c>
      <c r="I103" s="6"/>
      <c r="J103" s="129" t="str">
        <f>IF(OR(H101="",H105=""),"",IF(H101="ABS",H105,IF(H105="ABS",H101,IF(AND(H101="ABS",H105="ABS"),"ABS",IF(OR(I101="",I105="",I101=I105),"",IF(I101&gt;I105,H101,H105))))))</f>
        <v/>
      </c>
      <c r="K103" s="23" t="s">
        <v>69</v>
      </c>
    </row>
    <row r="104" spans="1:14" ht="10.5" customHeight="1" thickBot="1">
      <c r="B104" s="14" t="s">
        <v>121</v>
      </c>
      <c r="C104" s="5"/>
      <c r="D104" s="126" t="str">
        <f>IF(OR(B103="",B105=""),"",IF(B103="ABS",B105,IF(B105="ABS",B103,IF(AND(B103="ABS",B105="ABS"),"ABS",IF(OR(C103="",C105="",C103=C105),"",IF(C103&gt;C105,B103,B105))))))</f>
        <v/>
      </c>
      <c r="E104" s="2"/>
      <c r="F104" s="12"/>
      <c r="G104" s="13"/>
      <c r="I104" s="15"/>
      <c r="J104" s="18"/>
    </row>
    <row r="105" spans="1:14" ht="10.5" customHeight="1" thickBot="1">
      <c r="A105" s="22" t="s">
        <v>22</v>
      </c>
      <c r="B105" s="126" t="str">
        <f>IF(D40="","",IF(D40=B39,B41,B39))</f>
        <v/>
      </c>
      <c r="C105" s="2"/>
      <c r="D105" s="18"/>
      <c r="E105" s="12"/>
      <c r="F105" s="16" t="s">
        <v>135</v>
      </c>
      <c r="G105" s="6"/>
      <c r="H105" s="126" t="str">
        <f>IF(OR(F103="",F107=""),"",IF(F103="ABS",F107,IF(F107="ABS",F103,IF(AND(F103="ABS",F107="ABS"),"ABS",IF(OR(G103="",G107="",G103=G107),"",IF(G103&gt;G107,F103,F107))))))</f>
        <v/>
      </c>
      <c r="I105" s="2"/>
    </row>
    <row r="106" spans="1:14" ht="10.5" customHeight="1" thickBot="1">
      <c r="C106" s="22" t="s">
        <v>38</v>
      </c>
      <c r="D106" s="125" t="str">
        <f>IF(F22="","",IF(F22=D20,D24,D20))</f>
        <v/>
      </c>
      <c r="E106" s="1"/>
      <c r="G106" s="15"/>
    </row>
    <row r="107" spans="1:14" ht="10.5" customHeight="1" thickBot="1">
      <c r="A107" s="22" t="s">
        <v>25</v>
      </c>
      <c r="B107" s="125" t="str">
        <f>IF(D44="","",IF(D44=B43,B45,B43))</f>
        <v/>
      </c>
      <c r="C107" s="1"/>
      <c r="D107" s="14" t="s">
        <v>130</v>
      </c>
      <c r="E107" s="5"/>
      <c r="F107" s="126" t="str">
        <f>IF(OR(D106="",D108=""),"",IF(D106="ABS",D108,IF(D108="ABS",D106,IF(AND(D106="ABS",D108="ABS"),"ABS",IF(OR(E106="",E108="",E106=E108),"",IF(E106&gt;E108,D106,D108))))))</f>
        <v/>
      </c>
      <c r="G107" s="2"/>
    </row>
    <row r="108" spans="1:14" ht="10.5" customHeight="1" thickBot="1">
      <c r="B108" s="14" t="s">
        <v>122</v>
      </c>
      <c r="C108" s="5"/>
      <c r="D108" s="126" t="str">
        <f>IF(OR(B107="",B109=""),"",IF(B107="ABS",B109,IF(B109="ABS",B107,IF(AND(B107="ABS",B109="ABS"),"ABS",IF(OR(C107="",C109="",C107=C109),"",IF(C107&gt;C109,B107,B109))))))</f>
        <v/>
      </c>
      <c r="E108" s="2"/>
    </row>
    <row r="109" spans="1:14" ht="10.5" customHeight="1" thickBot="1">
      <c r="A109" s="22" t="s">
        <v>24</v>
      </c>
      <c r="B109" s="126" t="str">
        <f>IF(D48="","",IF(D48=B47,B49,B47))</f>
        <v/>
      </c>
      <c r="C109" s="2"/>
      <c r="D109" s="18"/>
      <c r="E109" s="12"/>
      <c r="G109" s="22" t="s">
        <v>8</v>
      </c>
      <c r="H109" s="125" t="str">
        <f>IF(H42="","",IF(H42=F38,F46,F38))</f>
        <v/>
      </c>
      <c r="I109" s="1"/>
    </row>
    <row r="110" spans="1:14" ht="10.5" customHeight="1" thickBot="1">
      <c r="C110" s="22" t="s">
        <v>37</v>
      </c>
      <c r="D110" s="125" t="str">
        <f>IF(F14="","",IF(F14=D12,D16,D12))</f>
        <v/>
      </c>
      <c r="E110" s="1"/>
      <c r="H110" s="12"/>
      <c r="I110" s="13"/>
    </row>
    <row r="111" spans="1:14" ht="10.5" customHeight="1" thickBot="1">
      <c r="A111" s="22" t="s">
        <v>53</v>
      </c>
      <c r="B111" s="125" t="str">
        <f>IF(D52="","",IF(D52=B51,B53,B51))</f>
        <v/>
      </c>
      <c r="C111" s="1"/>
      <c r="D111" s="14" t="s">
        <v>131</v>
      </c>
      <c r="E111" s="5"/>
      <c r="F111" s="125" t="str">
        <f>IF(OR(D110="",D112=""),"",IF(D110="ABS",D112,IF(D112="ABS",D110,IF(AND(D110="ABS",D112="ABS"),"ABS",IF(OR(E110="",E112="",E110=E112),"",IF(E110&gt;E112,D110,D112))))))</f>
        <v/>
      </c>
      <c r="G111" s="1"/>
      <c r="H111" s="16" t="s">
        <v>140</v>
      </c>
      <c r="I111" s="6"/>
      <c r="J111" s="129" t="str">
        <f>IF(OR(H109="",H113=""),"",IF(H109="ABS",H113,IF(H113="ABS",H109,IF(AND(H109="ABS",H113="ABS"),"ABS",IF(OR(I109="",I113="",I109=I113),"",IF(I109&gt;I113,H109,H113))))))</f>
        <v/>
      </c>
      <c r="K111" s="23" t="s">
        <v>70</v>
      </c>
    </row>
    <row r="112" spans="1:14" ht="10.5" customHeight="1" thickBot="1">
      <c r="B112" s="14" t="s">
        <v>123</v>
      </c>
      <c r="C112" s="5"/>
      <c r="D112" s="126" t="str">
        <f>IF(OR(B111="",B113=""),"",IF(B111="ABS",B113,IF(B113="ABS",B111,IF(AND(B111="ABS",B113="ABS"),"ABS",IF(OR(C111="",C113="",C111=C113),"",IF(C111&gt;C113,B111,B113))))))</f>
        <v/>
      </c>
      <c r="E112" s="2"/>
      <c r="F112" s="12"/>
      <c r="G112" s="13"/>
      <c r="I112" s="15"/>
      <c r="J112" s="18"/>
    </row>
    <row r="113" spans="1:13" ht="10.5" customHeight="1" thickBot="1">
      <c r="A113" s="22" t="s">
        <v>56</v>
      </c>
      <c r="B113" s="126" t="str">
        <f>IF(D56="","",IF(D56=B55,B57,B55))</f>
        <v/>
      </c>
      <c r="C113" s="2"/>
      <c r="D113" s="18"/>
      <c r="E113" s="12"/>
      <c r="F113" s="16" t="s">
        <v>136</v>
      </c>
      <c r="G113" s="6"/>
      <c r="H113" s="126" t="str">
        <f>IF(OR(F111="",F115=""),"",IF(F111="ABS",F115,IF(F115="ABS",F111,IF(AND(F111="ABS",F115="ABS"),"ABS",IF(OR(G111="",G115="",G111=G115),"",IF(G111&gt;G115,F111,F115))))))</f>
        <v/>
      </c>
      <c r="I113" s="2"/>
    </row>
    <row r="114" spans="1:13" ht="10.5" customHeight="1" thickBot="1">
      <c r="C114" s="22" t="s">
        <v>0</v>
      </c>
      <c r="D114" s="125" t="str">
        <f>IF(F6="","",IF(F6=D4,D8,D4))</f>
        <v/>
      </c>
      <c r="E114" s="1"/>
      <c r="G114" s="15"/>
    </row>
    <row r="115" spans="1:13" ht="10.5" customHeight="1" thickBot="1">
      <c r="A115" s="22" t="s">
        <v>54</v>
      </c>
      <c r="B115" s="125" t="str">
        <f>IF(D60="","",IF(D60=B59,B61,B59))</f>
        <v/>
      </c>
      <c r="C115" s="1"/>
      <c r="D115" s="14" t="s">
        <v>132</v>
      </c>
      <c r="E115" s="5"/>
      <c r="F115" s="126" t="str">
        <f>IF(OR(D114="",D116=""),"",IF(D114="ABS",D116,IF(D116="ABS",D114,IF(AND(D114="ABS",D116="ABS"),"ABS",IF(OR(E114="",E116="",E114=E116),"",IF(E114&gt;E116,D114,D116))))))</f>
        <v/>
      </c>
      <c r="G115" s="2"/>
    </row>
    <row r="116" spans="1:13" ht="10.5" customHeight="1" thickBot="1">
      <c r="B116" s="14" t="s">
        <v>124</v>
      </c>
      <c r="C116" s="5"/>
      <c r="D116" s="126" t="str">
        <f>IF(OR(B115="",B117=""),"",IF(B115="ABS",B117,IF(B117="ABS",B115,IF(AND(B115="ABS",B117="ABS"),"ABS",IF(OR(C115="",C117="",C115=C117),"",IF(C115&gt;C117,B115,B117))))))</f>
        <v/>
      </c>
      <c r="E116" s="2"/>
    </row>
    <row r="117" spans="1:13" ht="10.5" customHeight="1" thickBot="1">
      <c r="A117" s="22" t="s">
        <v>57</v>
      </c>
      <c r="B117" s="126" t="str">
        <f>IF(D64="","",IF(D64=B63,B65,B63))</f>
        <v/>
      </c>
      <c r="C117" s="2"/>
      <c r="D117" s="18"/>
      <c r="E117" s="12"/>
    </row>
    <row r="119" spans="1:13" ht="9.75" customHeight="1"/>
    <row r="120" spans="1:13" ht="9.75" customHeight="1"/>
    <row r="121" spans="1:13" ht="9.75" customHeight="1"/>
    <row r="122" spans="1:13" ht="9.75" customHeight="1"/>
    <row r="123" spans="1:13" ht="9.75" customHeight="1"/>
    <row r="125" spans="1:13" ht="10.5" customHeight="1" thickBot="1">
      <c r="G125" s="22" t="s">
        <v>48</v>
      </c>
      <c r="H125" s="125" t="str">
        <f>IF(J87="","",IF(J87=H85,H89,H85))</f>
        <v/>
      </c>
      <c r="I125" s="1"/>
    </row>
    <row r="126" spans="1:13" ht="10.5" customHeight="1" thickBot="1">
      <c r="H126" s="14" t="s">
        <v>141</v>
      </c>
      <c r="I126" s="5"/>
      <c r="J126" s="125" t="str">
        <f>IF(OR(H125="",H127=""),"",IF(H125="ABS",H127,IF(H127="ABS",H125,IF(AND(H125="ABS",H127="ABS"),"ABS",IF(OR(I125="",I127="",I125=I127),"",IF(I125&gt;I127,H125,H127))))))</f>
        <v/>
      </c>
      <c r="K126" s="1"/>
    </row>
    <row r="127" spans="1:13" ht="10.5" customHeight="1" thickBot="1">
      <c r="G127" s="22" t="s">
        <v>47</v>
      </c>
      <c r="H127" s="126" t="str">
        <f>IF(J95="","",IF(J95=H93,H97,H93))</f>
        <v/>
      </c>
      <c r="I127" s="2"/>
      <c r="J127" s="12"/>
      <c r="K127" s="13"/>
    </row>
    <row r="128" spans="1:13" ht="10.5" customHeight="1" thickBot="1">
      <c r="J128" s="16" t="s">
        <v>143</v>
      </c>
      <c r="K128" s="6"/>
      <c r="L128" s="266" t="str">
        <f>IF(OR(J126="",J130=""),"",IF(J126="ABS",J130,IF(J130="ABS",J126,IF(AND(J126="ABS",J130="ABS"),"ABS",IF(OR(K126="",K130="",K126=K130),"",IF(K126&gt;K130,J126,J130))))))</f>
        <v/>
      </c>
      <c r="M128" s="267" t="s">
        <v>193</v>
      </c>
    </row>
    <row r="129" spans="5:13" ht="10.5" customHeight="1" thickBot="1">
      <c r="G129" s="22" t="s">
        <v>49</v>
      </c>
      <c r="H129" s="125" t="str">
        <f>IF(J103="","",IF(J103=H101,H105,H101))</f>
        <v/>
      </c>
      <c r="I129" s="1"/>
      <c r="K129" s="15"/>
      <c r="L129" s="11"/>
      <c r="M129" s="11"/>
    </row>
    <row r="130" spans="5:13" ht="10.5" customHeight="1" thickBot="1">
      <c r="H130" s="14" t="s">
        <v>142</v>
      </c>
      <c r="I130" s="5"/>
      <c r="J130" s="126" t="str">
        <f>IF(OR(H129="",H131=""),"",IF(H129="ABS",H131,IF(H131="ABS",H129,IF(AND(H129="ABS",H131="ABS"),"ABS",IF(OR(I129="",I131="",I129=I131),"",IF(I129&gt;I131,H129,H131))))))</f>
        <v/>
      </c>
      <c r="K130" s="2"/>
      <c r="L130" s="11"/>
      <c r="M130" s="11"/>
    </row>
    <row r="131" spans="5:13" ht="10.5" customHeight="1" thickBot="1">
      <c r="G131" s="22" t="s">
        <v>50</v>
      </c>
      <c r="H131" s="126" t="str">
        <f>IF(J111="","",IF(J111=H109,H113,H109))</f>
        <v/>
      </c>
      <c r="I131" s="2"/>
      <c r="L131" s="268" t="str">
        <f>IF(L128="","",IF(L128=J126,J130,J126))</f>
        <v/>
      </c>
      <c r="M131" s="267" t="s">
        <v>194</v>
      </c>
    </row>
    <row r="132" spans="5:13" ht="10.5" customHeight="1">
      <c r="L132" s="11"/>
      <c r="M132" s="11"/>
    </row>
    <row r="133" spans="5:13" ht="10.5" customHeight="1" thickBot="1">
      <c r="I133" s="22" t="s">
        <v>145</v>
      </c>
      <c r="J133" s="125" t="str">
        <f>IF(J126="","",IF(J126=H125,H127,H125))</f>
        <v/>
      </c>
      <c r="K133" s="1"/>
      <c r="L133" s="11"/>
      <c r="M133" s="11"/>
    </row>
    <row r="134" spans="5:13" ht="10.5" customHeight="1" thickBot="1">
      <c r="J134" s="14" t="s">
        <v>144</v>
      </c>
      <c r="K134" s="5"/>
      <c r="L134" s="271" t="str">
        <f>IF(OR(J133="",J135=""),"",IF(J133="ABS",J135,IF(J135="ABS",J133,IF(AND(J133="ABS",J135="ABS"),"ABS",IF(OR(K133="",K135="",K133=K135),"",IF(K133&gt;K135,J133,J135))))))</f>
        <v/>
      </c>
      <c r="M134" s="267" t="s">
        <v>195</v>
      </c>
    </row>
    <row r="135" spans="5:13" ht="10.5" customHeight="1" thickBot="1">
      <c r="I135" s="22" t="s">
        <v>146</v>
      </c>
      <c r="J135" s="126" t="str">
        <f>IF(J130="","",IF(J130=H129,H131,H129))</f>
        <v/>
      </c>
      <c r="K135" s="2"/>
      <c r="L135" s="272"/>
      <c r="M135" s="11"/>
    </row>
    <row r="136" spans="5:13" ht="10.5" customHeight="1" thickBot="1">
      <c r="L136" s="268" t="str">
        <f>IF(L134="","",IF(L134=J133,J135,J133))</f>
        <v/>
      </c>
      <c r="M136" s="267" t="s">
        <v>196</v>
      </c>
    </row>
    <row r="138" spans="5:13" ht="9.75" customHeight="1"/>
    <row r="139" spans="5:13" ht="9.75" customHeight="1"/>
    <row r="140" spans="5:13" ht="9.75" customHeight="1"/>
    <row r="141" spans="5:13" ht="9.75" customHeight="1"/>
    <row r="142" spans="5:13" ht="3.95" customHeight="1"/>
    <row r="144" spans="5:13" ht="10.5" customHeight="1" thickBot="1">
      <c r="E144" s="22" t="s">
        <v>11</v>
      </c>
      <c r="F144" s="125" t="str">
        <f>IF(H89="","",IF(H89=F87,F91,F87))</f>
        <v/>
      </c>
      <c r="G144" s="1"/>
    </row>
    <row r="145" spans="5:12" ht="10.5" customHeight="1" thickBot="1">
      <c r="F145" s="14" t="s">
        <v>147</v>
      </c>
      <c r="G145" s="5"/>
      <c r="H145" s="125" t="str">
        <f>IF(OR(F144="",F146=""),"",IF(F144="ABS",F146,IF(F146="ABS",F144,IF(AND(F144="ABS",F146="ABS"),"ABS",IF(OR(G144="",G146="",G144=G146),"",IF(G144&gt;G146,F144,F146))))))</f>
        <v/>
      </c>
      <c r="I145" s="1"/>
    </row>
    <row r="146" spans="5:12" ht="10.5" customHeight="1" thickBot="1">
      <c r="E146" s="22" t="s">
        <v>10</v>
      </c>
      <c r="F146" s="126" t="str">
        <f>IF(H97="","",IF(H97=F95,F99,F95))</f>
        <v/>
      </c>
      <c r="G146" s="2"/>
      <c r="H146" s="12"/>
      <c r="I146" s="13"/>
    </row>
    <row r="147" spans="5:12" ht="10.5" customHeight="1" thickBot="1">
      <c r="H147" s="16" t="s">
        <v>149</v>
      </c>
      <c r="I147" s="6"/>
      <c r="J147" s="266" t="str">
        <f>IF(OR(H145="",H149=""),"",IF(H145="ABS",H149,IF(H149="ABS",H145,IF(AND(H145="ABS",H149="ABS"),"ABS",IF(OR(I145="",I149="",I145=I149),"",IF(I145&gt;I149,H145,H149))))))</f>
        <v/>
      </c>
      <c r="K147" s="267" t="s">
        <v>197</v>
      </c>
    </row>
    <row r="148" spans="5:12" ht="10.5" customHeight="1" thickBot="1">
      <c r="E148" s="22" t="s">
        <v>12</v>
      </c>
      <c r="F148" s="125" t="str">
        <f>IF(H105="","",IF(H105=F103,F107,F103))</f>
        <v/>
      </c>
      <c r="G148" s="1"/>
      <c r="I148" s="15"/>
      <c r="J148" s="11"/>
      <c r="K148" s="11"/>
    </row>
    <row r="149" spans="5:12" ht="10.5" customHeight="1" thickBot="1">
      <c r="F149" s="14" t="s">
        <v>148</v>
      </c>
      <c r="G149" s="5"/>
      <c r="H149" s="126" t="str">
        <f>IF(OR(F148="",F150=""),"",IF(F148="ABS",F150,IF(F150="ABS",F148,IF(AND(F148="ABS",F150="ABS"),"ABS",IF(OR(G148="",G150="",G148=G150),"",IF(G148&gt;G150,F148,F150))))))</f>
        <v/>
      </c>
      <c r="I149" s="2"/>
      <c r="J149" s="11"/>
      <c r="K149" s="11"/>
    </row>
    <row r="150" spans="5:12" ht="10.5" customHeight="1" thickBot="1">
      <c r="E150" s="22" t="s">
        <v>13</v>
      </c>
      <c r="F150" s="126" t="str">
        <f>IF(H113="","",IF(H113=F111,F115,F111))</f>
        <v/>
      </c>
      <c r="G150" s="2"/>
      <c r="J150" s="268" t="str">
        <f>IF(J147="","",IF(J147=H145,H149,H145))</f>
        <v/>
      </c>
      <c r="K150" s="267" t="s">
        <v>198</v>
      </c>
    </row>
    <row r="151" spans="5:12" ht="10.5" customHeight="1">
      <c r="J151" s="11"/>
      <c r="K151" s="11"/>
    </row>
    <row r="152" spans="5:12" ht="10.5" customHeight="1" thickBot="1">
      <c r="G152" s="22" t="s">
        <v>151</v>
      </c>
      <c r="H152" s="125" t="str">
        <f>IF(H145="","",IF(H145=F144,F146,F144))</f>
        <v/>
      </c>
      <c r="I152" s="1"/>
      <c r="J152" s="11"/>
      <c r="K152" s="11"/>
    </row>
    <row r="153" spans="5:12" ht="10.5" customHeight="1" thickBot="1">
      <c r="H153" s="14" t="s">
        <v>150</v>
      </c>
      <c r="I153" s="5"/>
      <c r="J153" s="271" t="str">
        <f>IF(OR(H152="",H154=""),"",IF(H152="ABS",H154,IF(H154="ABS",H152,IF(AND(H152="ABS",H154="ABS"),"ABS",IF(OR(I152="",I154="",I152=I154),"",IF(I152&gt;I154,H152,H154))))))</f>
        <v/>
      </c>
      <c r="K153" s="267" t="s">
        <v>199</v>
      </c>
    </row>
    <row r="154" spans="5:12" ht="10.5" customHeight="1" thickBot="1">
      <c r="G154" s="22" t="s">
        <v>152</v>
      </c>
      <c r="H154" s="126" t="str">
        <f>IF(H149="","",IF(H149=F148,F150,F148))</f>
        <v/>
      </c>
      <c r="I154" s="2"/>
      <c r="J154" s="272"/>
      <c r="K154" s="11"/>
    </row>
    <row r="155" spans="5:12" ht="10.5" customHeight="1" thickBot="1">
      <c r="J155" s="268" t="str">
        <f>IF(J153="","",IF(J153=H152,H154,H152))</f>
        <v/>
      </c>
      <c r="K155" s="267" t="s">
        <v>200</v>
      </c>
    </row>
    <row r="156" spans="5:12" ht="10.5" customHeight="1">
      <c r="L156" s="19"/>
    </row>
    <row r="157" spans="5:12" ht="10.5" customHeight="1">
      <c r="L157" s="19"/>
    </row>
    <row r="158" spans="5:12" ht="10.5" customHeight="1">
      <c r="L158" s="19"/>
    </row>
    <row r="159" spans="5:12" ht="9.75" customHeight="1">
      <c r="L159" s="19"/>
    </row>
    <row r="160" spans="5:12" ht="9.75" customHeight="1">
      <c r="L160" s="19"/>
    </row>
    <row r="161" spans="3:12" ht="9.75" customHeight="1">
      <c r="L161" s="19"/>
    </row>
    <row r="162" spans="3:12" ht="9.75" customHeight="1">
      <c r="L162" s="19"/>
    </row>
    <row r="163" spans="3:12" ht="10.5" customHeight="1">
      <c r="L163" s="19"/>
    </row>
    <row r="164" spans="3:12" ht="10.5" customHeight="1">
      <c r="L164" s="19"/>
    </row>
    <row r="165" spans="3:12" ht="10.5" customHeight="1" thickBot="1">
      <c r="C165" s="22" t="s">
        <v>62</v>
      </c>
      <c r="D165" s="125" t="str">
        <f>IF(F87="","",IF(F87=D86,D88,D86))</f>
        <v/>
      </c>
      <c r="E165" s="1"/>
    </row>
    <row r="166" spans="3:12" ht="10.5" customHeight="1" thickBot="1">
      <c r="D166" s="14" t="s">
        <v>153</v>
      </c>
      <c r="E166" s="5"/>
      <c r="F166" s="125" t="str">
        <f>IF(OR(D165="",D167=""),"",IF(D165="ABS",D167,IF(D167="ABS",D165,IF(AND(D165="ABS",D167="ABS"),"ABS",IF(OR(E165="",E167="",E165=E167),"",IF(E165&gt;E167,D165,D167))))))</f>
        <v/>
      </c>
      <c r="G166" s="1"/>
    </row>
    <row r="167" spans="3:12" ht="10.5" customHeight="1" thickBot="1">
      <c r="C167" s="22" t="s">
        <v>61</v>
      </c>
      <c r="D167" s="126" t="str">
        <f>IF(F91="","",IF(F91=D90,D92,D90))</f>
        <v/>
      </c>
      <c r="E167" s="2"/>
      <c r="F167" s="12"/>
      <c r="G167" s="13"/>
    </row>
    <row r="168" spans="3:12" ht="10.5" customHeight="1" thickBot="1">
      <c r="F168" s="16" t="s">
        <v>157</v>
      </c>
      <c r="G168" s="6"/>
      <c r="H168" s="125" t="str">
        <f>IF(OR(F166="",F170=""),"",IF(F166="ABS",F170,IF(F170="ABS",F166,IF(AND(F166="ABS",F170="ABS"),"ABS",IF(OR(G166="",G170="",G166=G170),"",IF(G166&gt;G170,F166,F170))))))</f>
        <v/>
      </c>
      <c r="I168" s="1"/>
    </row>
    <row r="169" spans="3:12" ht="10.5" customHeight="1" thickBot="1">
      <c r="C169" s="22" t="s">
        <v>63</v>
      </c>
      <c r="D169" s="125" t="str">
        <f>IF(F95="","",IF(F95=D94,D96,D94))</f>
        <v/>
      </c>
      <c r="E169" s="1"/>
      <c r="G169" s="15"/>
      <c r="H169" s="12"/>
      <c r="I169" s="13"/>
    </row>
    <row r="170" spans="3:12" ht="10.5" customHeight="1" thickBot="1">
      <c r="D170" s="14" t="s">
        <v>154</v>
      </c>
      <c r="E170" s="5"/>
      <c r="F170" s="126" t="str">
        <f>IF(OR(D169="",D171=""),"",IF(D169="ABS",D171,IF(D171="ABS",D169,IF(AND(D169="ABS",D171="ABS"),"ABS",IF(OR(E169="",E171="",E169=E171),"",IF(E169&gt;E171,D169,D171))))))</f>
        <v/>
      </c>
      <c r="G170" s="2"/>
      <c r="I170" s="15"/>
    </row>
    <row r="171" spans="3:12" ht="10.5" customHeight="1" thickBot="1">
      <c r="C171" s="22" t="s">
        <v>64</v>
      </c>
      <c r="D171" s="126" t="str">
        <f>IF(F99="","",IF(F99=D98,D100,D98))</f>
        <v/>
      </c>
      <c r="E171" s="2"/>
      <c r="I171" s="15"/>
    </row>
    <row r="172" spans="3:12" ht="10.5" customHeight="1" thickBot="1">
      <c r="H172" s="16" t="s">
        <v>159</v>
      </c>
      <c r="I172" s="6"/>
      <c r="J172" s="271" t="str">
        <f>IF(OR(H168="",H176=""),"",IF(H168="ABS",H176,IF(H176="ABS",H168,IF(AND(H168="ABS",H176="ABS"),"ABS",IF(OR(I168="",I176="",I168=I176),"",IF(I168&gt;I176,H168,H176))))))</f>
        <v/>
      </c>
      <c r="K172" s="267" t="s">
        <v>201</v>
      </c>
    </row>
    <row r="173" spans="3:12" ht="10.5" customHeight="1" thickBot="1">
      <c r="C173" s="22" t="s">
        <v>33</v>
      </c>
      <c r="D173" s="125" t="str">
        <f>IF(F103="","",IF(F103=D102,D104,D102))</f>
        <v/>
      </c>
      <c r="E173" s="1"/>
      <c r="I173" s="15"/>
      <c r="J173" s="272"/>
      <c r="K173" s="11"/>
    </row>
    <row r="174" spans="3:12" ht="10.5" customHeight="1" thickBot="1">
      <c r="D174" s="14" t="s">
        <v>155</v>
      </c>
      <c r="E174" s="5"/>
      <c r="F174" s="125" t="str">
        <f>IF(OR(D173="",D175=""),"",IF(D173="ABS",D175,IF(D175="ABS",D173,IF(AND(D173="ABS",D175="ABS"),"ABS",IF(OR(E173="",E175="",E173=E175),"",IF(E173&gt;E175,D173,D175))))))</f>
        <v/>
      </c>
      <c r="G174" s="1"/>
      <c r="I174" s="15"/>
      <c r="J174" s="11"/>
      <c r="K174" s="11"/>
    </row>
    <row r="175" spans="3:12" ht="10.5" customHeight="1" thickBot="1">
      <c r="C175" s="22" t="s">
        <v>32</v>
      </c>
      <c r="D175" s="126" t="str">
        <f>IF(F107="","",IF(F107=D106,D108,D106))</f>
        <v/>
      </c>
      <c r="E175" s="2"/>
      <c r="F175" s="12"/>
      <c r="G175" s="13"/>
      <c r="I175" s="15"/>
      <c r="J175" s="11"/>
      <c r="K175" s="11"/>
    </row>
    <row r="176" spans="3:12" ht="10.5" customHeight="1" thickBot="1">
      <c r="F176" s="16" t="s">
        <v>158</v>
      </c>
      <c r="G176" s="6"/>
      <c r="H176" s="126" t="str">
        <f>IF(OR(F174="",F178=""),"",IF(F174="ABS",F178,IF(F178="ABS",F174,IF(AND(F174="ABS",F178="ABS"),"ABS",IF(OR(G174="",G178="",G174=G178),"",IF(G174&gt;G178,F174,F178))))))</f>
        <v/>
      </c>
      <c r="I176" s="2"/>
      <c r="J176" s="11"/>
      <c r="K176" s="11"/>
    </row>
    <row r="177" spans="3:11" ht="10.5" customHeight="1" thickBot="1">
      <c r="C177" s="22" t="s">
        <v>42</v>
      </c>
      <c r="D177" s="125" t="str">
        <f>IF(F111="","",IF(F111=D110,D112,D110))</f>
        <v/>
      </c>
      <c r="E177" s="1"/>
      <c r="G177" s="15"/>
      <c r="J177" s="268" t="str">
        <f>IF(J172="","",IF(J172=H168,H176,H168))</f>
        <v/>
      </c>
      <c r="K177" s="267" t="s">
        <v>202</v>
      </c>
    </row>
    <row r="178" spans="3:11" ht="10.5" customHeight="1" thickBot="1">
      <c r="D178" s="14" t="s">
        <v>156</v>
      </c>
      <c r="E178" s="5"/>
      <c r="F178" s="126" t="str">
        <f>IF(OR(D177="",D179=""),"",IF(D177="ABS",D179,IF(D179="ABS",D177,IF(AND(D177="ABS",D179="ABS"),"ABS",IF(OR(E177="",E179="",E177=E179),"",IF(E177&gt;E179,D177,D179))))))</f>
        <v/>
      </c>
      <c r="G178" s="2"/>
      <c r="J178" s="11"/>
      <c r="K178" s="11"/>
    </row>
    <row r="179" spans="3:11" ht="10.5" customHeight="1" thickBot="1">
      <c r="C179" s="22" t="s">
        <v>41</v>
      </c>
      <c r="D179" s="126" t="str">
        <f>IF(F115="","",IF(F115=D114,D116,D114))</f>
        <v/>
      </c>
      <c r="E179" s="2"/>
      <c r="J179" s="11"/>
      <c r="K179" s="11"/>
    </row>
    <row r="180" spans="3:11" ht="10.5" customHeight="1" thickBot="1">
      <c r="G180" s="22" t="s">
        <v>165</v>
      </c>
      <c r="H180" s="125" t="str">
        <f>IF(H168="","",IF(H168=F166,F170,F166))</f>
        <v/>
      </c>
      <c r="I180" s="1"/>
      <c r="J180" s="11"/>
      <c r="K180" s="11"/>
    </row>
    <row r="181" spans="3:11" ht="10.5" customHeight="1" thickBot="1">
      <c r="H181" s="14" t="s">
        <v>160</v>
      </c>
      <c r="I181" s="5"/>
      <c r="J181" s="271" t="str">
        <f>IF(OR(H180="",H182=""),"",IF(H180="ABS",H182,IF(H182="ABS",H180,IF(AND(H180="ABS",H182="ABS"),"ABS",IF(OR(I180="",I182="",I180=I182),"",IF(I180&gt;I182,H180,H182))))))</f>
        <v/>
      </c>
      <c r="K181" s="267" t="s">
        <v>203</v>
      </c>
    </row>
    <row r="182" spans="3:11" ht="10.5" customHeight="1" thickBot="1">
      <c r="G182" s="22" t="s">
        <v>166</v>
      </c>
      <c r="H182" s="126" t="str">
        <f>IF(H176="","",IF(H176=F174,F178,F174))</f>
        <v/>
      </c>
      <c r="I182" s="2"/>
      <c r="J182" s="272"/>
      <c r="K182" s="11"/>
    </row>
    <row r="183" spans="3:11" ht="10.5" customHeight="1" thickBot="1">
      <c r="J183" s="268" t="str">
        <f>IF(J181="","",IF(J181=H180,H182,H180))</f>
        <v/>
      </c>
      <c r="K183" s="267" t="s">
        <v>204</v>
      </c>
    </row>
    <row r="184" spans="3:11" ht="10.5" customHeight="1">
      <c r="J184" s="11"/>
      <c r="K184" s="11"/>
    </row>
    <row r="185" spans="3:11" ht="10.5" customHeight="1">
      <c r="J185" s="11"/>
      <c r="K185" s="11"/>
    </row>
    <row r="186" spans="3:11" ht="10.5" customHeight="1" thickBot="1">
      <c r="E186" s="22" t="s">
        <v>51</v>
      </c>
      <c r="F186" s="125" t="str">
        <f>IF(F166="","",IF(F166=D165,D167,D165))</f>
        <v/>
      </c>
      <c r="G186" s="1"/>
      <c r="J186" s="11"/>
      <c r="K186" s="11"/>
    </row>
    <row r="187" spans="3:11" ht="10.5" customHeight="1" thickBot="1">
      <c r="F187" s="14" t="s">
        <v>163</v>
      </c>
      <c r="G187" s="5"/>
      <c r="H187" s="125" t="str">
        <f>IF(OR(F186="",F188=""),"",IF(F186="ABS",F188,IF(F188="ABS",F186,IF(AND(F186="ABS",F188="ABS"),"ABS",IF(OR(G186="",G188="",G186=G188),"",IF(G186&gt;G188,F186,F188))))))</f>
        <v/>
      </c>
      <c r="I187" s="1"/>
      <c r="J187" s="11"/>
      <c r="K187" s="11"/>
    </row>
    <row r="188" spans="3:11" ht="10.5" customHeight="1" thickBot="1">
      <c r="E188" s="22" t="s">
        <v>52</v>
      </c>
      <c r="F188" s="126" t="str">
        <f>IF(F170="","",IF(F170=D169,D171,D169))</f>
        <v/>
      </c>
      <c r="G188" s="2"/>
      <c r="H188" s="12"/>
      <c r="I188" s="13"/>
      <c r="J188" s="11"/>
      <c r="K188" s="11"/>
    </row>
    <row r="189" spans="3:11" ht="10.5" customHeight="1" thickBot="1">
      <c r="H189" s="16" t="s">
        <v>161</v>
      </c>
      <c r="I189" s="6"/>
      <c r="J189" s="266" t="str">
        <f>IF(OR(H187="",H191=""),"",IF(H187="ABS",H191,IF(H191="ABS",H187,IF(AND(H187="ABS",H191="ABS"),"ABS",IF(OR(I187="",I191="",I187=I191),"",IF(I187&gt;I191,H187,H191))))))</f>
        <v/>
      </c>
      <c r="K189" s="267" t="s">
        <v>205</v>
      </c>
    </row>
    <row r="190" spans="3:11" ht="10.5" customHeight="1" thickBot="1">
      <c r="E190" s="22" t="s">
        <v>65</v>
      </c>
      <c r="F190" s="125" t="str">
        <f>IF(F174="","",IF(F174=D173,D175,D173))</f>
        <v/>
      </c>
      <c r="G190" s="1"/>
      <c r="I190" s="15"/>
      <c r="J190" s="11"/>
      <c r="K190" s="11"/>
    </row>
    <row r="191" spans="3:11" ht="10.5" customHeight="1" thickBot="1">
      <c r="F191" s="14" t="s">
        <v>164</v>
      </c>
      <c r="G191" s="5"/>
      <c r="H191" s="126" t="str">
        <f>IF(OR(F190="",F192=""),"",IF(F190="ABS",F192,IF(F192="ABS",F190,IF(AND(F190="ABS",F192="ABS"),"ABS",IF(OR(G190="",G192="",G190=G192),"",IF(G190&gt;G192,F190,F192))))))</f>
        <v/>
      </c>
      <c r="I191" s="2"/>
      <c r="J191" s="11"/>
      <c r="K191" s="11"/>
    </row>
    <row r="192" spans="3:11" ht="10.5" customHeight="1" thickBot="1">
      <c r="E192" s="22" t="s">
        <v>66</v>
      </c>
      <c r="F192" s="126" t="str">
        <f>IF(F178="","",IF(F178=D177,D179,D177))</f>
        <v/>
      </c>
      <c r="G192" s="2"/>
      <c r="J192" s="268" t="str">
        <f>IF(J189="","",IF(J189=H187,H191,H187))</f>
        <v/>
      </c>
      <c r="K192" s="267" t="s">
        <v>206</v>
      </c>
    </row>
    <row r="193" spans="1:11" ht="10.5" customHeight="1">
      <c r="J193" s="11"/>
      <c r="K193" s="11"/>
    </row>
    <row r="194" spans="1:11" ht="10.5" customHeight="1" thickBot="1">
      <c r="G194" s="22" t="s">
        <v>167</v>
      </c>
      <c r="H194" s="125" t="str">
        <f>IF(H187="","",IF(H187=F186,F188,F186))</f>
        <v/>
      </c>
      <c r="I194" s="1"/>
      <c r="J194" s="11"/>
      <c r="K194" s="11"/>
    </row>
    <row r="195" spans="1:11" ht="10.5" customHeight="1" thickBot="1">
      <c r="H195" s="14" t="s">
        <v>162</v>
      </c>
      <c r="I195" s="5"/>
      <c r="J195" s="271" t="str">
        <f>IF(OR(H194="",H196=""),"",IF(H194="ABS",H196,IF(H196="ABS",H194,IF(AND(H194="ABS",H196="ABS"),"ABS",IF(OR(I194="",I196="",I194=I196),"",IF(I194&gt;I196,H194,H196))))))</f>
        <v/>
      </c>
      <c r="K195" s="267" t="s">
        <v>207</v>
      </c>
    </row>
    <row r="196" spans="1:11" ht="10.5" customHeight="1" thickBot="1">
      <c r="G196" s="22" t="s">
        <v>168</v>
      </c>
      <c r="H196" s="126" t="str">
        <f>IF(H191="","",IF(H191=F190,F192,F190))</f>
        <v/>
      </c>
      <c r="I196" s="2"/>
      <c r="J196" s="272"/>
      <c r="K196" s="11"/>
    </row>
    <row r="197" spans="1:11" ht="10.5" customHeight="1" thickBot="1">
      <c r="J197" s="268" t="str">
        <f>IF(J195="","",IF(J195=H194,H196,H194))</f>
        <v/>
      </c>
      <c r="K197" s="267" t="s">
        <v>208</v>
      </c>
    </row>
    <row r="199" spans="1:11" ht="3.95" customHeight="1"/>
    <row r="200" spans="1:11" ht="3.95" customHeight="1"/>
    <row r="201" spans="1:11" ht="3.95" customHeight="1"/>
    <row r="202" spans="1:11" ht="3.95" customHeight="1"/>
    <row r="205" spans="1:11" ht="10.5" customHeight="1" thickBot="1">
      <c r="A205" s="22" t="s">
        <v>55</v>
      </c>
      <c r="B205" s="125" t="str">
        <f>IF(D88="","",IF(D88=B87,B89,B87))</f>
        <v/>
      </c>
      <c r="C205" s="1"/>
    </row>
    <row r="206" spans="1:11" ht="10.5" customHeight="1" thickBot="1">
      <c r="B206" s="14" t="s">
        <v>169</v>
      </c>
      <c r="C206" s="5"/>
      <c r="D206" s="125" t="str">
        <f>IF(OR(B205="",B207=""),"",IF(B205="ABS",B207,IF(B207="ABS",B205,IF(AND(B205="ABS",B207="ABS"),"ABS",IF(OR(C205="",C207="",C205=C207),"",IF(C205&gt;C207,B205,B207))))))</f>
        <v/>
      </c>
      <c r="E206" s="1"/>
    </row>
    <row r="207" spans="1:11" ht="10.5" customHeight="1" thickBot="1">
      <c r="A207" s="22" t="s">
        <v>58</v>
      </c>
      <c r="B207" s="126" t="str">
        <f>IF(D92="","",IF(D92=B91,B93,B91))</f>
        <v/>
      </c>
      <c r="C207" s="2"/>
      <c r="D207" s="12"/>
      <c r="E207" s="13"/>
    </row>
    <row r="208" spans="1:11" ht="10.5" customHeight="1" thickBot="1">
      <c r="D208" s="16" t="s">
        <v>173</v>
      </c>
      <c r="E208" s="6"/>
      <c r="F208" s="125" t="str">
        <f>IF(OR(D206="",D210=""),"",IF(D206="ABS",D210,IF(D210="ABS",D206,IF(AND(D206="ABS",D210="ABS"),"ABS",IF(OR(E206="",E210="",E206=E210),"",IF(E206&gt;E210,D206,D210))))))</f>
        <v/>
      </c>
      <c r="G208" s="1"/>
    </row>
    <row r="209" spans="1:9" ht="10.5" customHeight="1" thickBot="1">
      <c r="A209" s="22" t="s">
        <v>31</v>
      </c>
      <c r="B209" s="125" t="str">
        <f>IF(D96="","",IF(D96=B95,B97,B95))</f>
        <v/>
      </c>
      <c r="C209" s="1"/>
      <c r="E209" s="15"/>
      <c r="F209" s="12"/>
      <c r="G209" s="13"/>
    </row>
    <row r="210" spans="1:9" ht="10.5" customHeight="1" thickBot="1">
      <c r="B210" s="14" t="s">
        <v>170</v>
      </c>
      <c r="C210" s="5"/>
      <c r="D210" s="126" t="str">
        <f>IF(OR(B209="",B211=""),"",IF(B209="ABS",B211,IF(B211="ABS",B209,IF(AND(B209="ABS",B211="ABS"),"ABS",IF(OR(C209="",C211="",C209=C211),"",IF(C209&gt;C211,B209,B211))))))</f>
        <v/>
      </c>
      <c r="E210" s="2"/>
      <c r="G210" s="15"/>
    </row>
    <row r="211" spans="1:9" ht="10.5" customHeight="1" thickBot="1">
      <c r="A211" s="22" t="s">
        <v>30</v>
      </c>
      <c r="B211" s="126" t="str">
        <f>IF(D100="","",IF(D100=B99,B101,B99))</f>
        <v/>
      </c>
      <c r="C211" s="2"/>
      <c r="G211" s="15"/>
    </row>
    <row r="212" spans="1:9" ht="10.5" customHeight="1" thickBot="1">
      <c r="F212" s="16" t="s">
        <v>175</v>
      </c>
      <c r="G212" s="6"/>
      <c r="H212" s="271" t="str">
        <f>IF(OR(F208="",F216=""),"",IF(F208="ABS",F216,IF(F216="ABS",F208,IF(AND(F208="ABS",F216="ABS"),"ABS",IF(OR(G208="",G216="",G208=G216),"",IF(G208&gt;G216,F208,F216))))))</f>
        <v/>
      </c>
      <c r="I212" s="267" t="s">
        <v>209</v>
      </c>
    </row>
    <row r="213" spans="1:9" ht="10.5" customHeight="1" thickBot="1">
      <c r="A213" s="22" t="s">
        <v>29</v>
      </c>
      <c r="B213" s="125" t="str">
        <f>IF(D104="","",IF(D104=B103,B105,B103))</f>
        <v/>
      </c>
      <c r="C213" s="1"/>
      <c r="G213" s="15"/>
      <c r="H213" s="272"/>
      <c r="I213" s="11"/>
    </row>
    <row r="214" spans="1:9" ht="10.5" customHeight="1" thickBot="1">
      <c r="B214" s="14" t="s">
        <v>171</v>
      </c>
      <c r="C214" s="5"/>
      <c r="D214" s="125" t="str">
        <f>IF(OR(B213="",B215=""),"",IF(B213="ABS",B215,IF(B215="ABS",B213,IF(AND(B213="ABS",B215="ABS"),"ABS",IF(OR(C213="",C215="",C213=C215),"",IF(C213&gt;C215,B213,B215))))))</f>
        <v/>
      </c>
      <c r="E214" s="1"/>
      <c r="G214" s="15"/>
      <c r="H214" s="11"/>
      <c r="I214" s="11"/>
    </row>
    <row r="215" spans="1:9" ht="10.5" customHeight="1" thickBot="1">
      <c r="A215" s="22" t="s">
        <v>28</v>
      </c>
      <c r="B215" s="126" t="str">
        <f>IF(D108="","",IF(D108=B107,B109,B107))</f>
        <v/>
      </c>
      <c r="C215" s="2"/>
      <c r="D215" s="12"/>
      <c r="E215" s="13"/>
      <c r="G215" s="15"/>
      <c r="H215" s="11"/>
      <c r="I215" s="11"/>
    </row>
    <row r="216" spans="1:9" ht="10.5" customHeight="1" thickBot="1">
      <c r="D216" s="16" t="s">
        <v>174</v>
      </c>
      <c r="E216" s="6"/>
      <c r="F216" s="126" t="str">
        <f>IF(OR(D214="",D218=""),"",IF(D214="ABS",D218,IF(D218="ABS",D214,IF(AND(D214="ABS",D218="ABS"),"ABS",IF(OR(E214="",E218="",E214=E218),"",IF(E214&gt;E218,D214,D218))))))</f>
        <v/>
      </c>
      <c r="G216" s="2"/>
      <c r="H216" s="11"/>
      <c r="I216" s="11"/>
    </row>
    <row r="217" spans="1:9" ht="10.5" customHeight="1" thickBot="1">
      <c r="A217" s="22" t="s">
        <v>27</v>
      </c>
      <c r="B217" s="125" t="str">
        <f>IF(D112="","",IF(D112=B111,B113,B111))</f>
        <v/>
      </c>
      <c r="C217" s="1"/>
      <c r="E217" s="15"/>
      <c r="H217" s="268" t="str">
        <f>IF(H212="","",IF(H212=F208,F216,F208))</f>
        <v/>
      </c>
      <c r="I217" s="267" t="s">
        <v>210</v>
      </c>
    </row>
    <row r="218" spans="1:9" ht="10.5" customHeight="1" thickBot="1">
      <c r="B218" s="14" t="s">
        <v>172</v>
      </c>
      <c r="C218" s="5"/>
      <c r="D218" s="126" t="str">
        <f>IF(OR(B217="",B219=""),"",IF(B217="ABS",B219,IF(B219="ABS",B217,IF(AND(B217="ABS",B219="ABS"),"ABS",IF(OR(C217="",C219="",C217=C219),"",IF(C217&gt;C219,B217,B219))))))</f>
        <v/>
      </c>
      <c r="E218" s="2"/>
      <c r="H218" s="11"/>
      <c r="I218" s="11"/>
    </row>
    <row r="219" spans="1:9" ht="10.5" customHeight="1" thickBot="1">
      <c r="A219" s="22" t="s">
        <v>26</v>
      </c>
      <c r="B219" s="126" t="str">
        <f>IF(D116="","",IF(D116=B115,B117,B115))</f>
        <v/>
      </c>
      <c r="C219" s="2"/>
      <c r="H219" s="11"/>
      <c r="I219" s="11"/>
    </row>
    <row r="220" spans="1:9" ht="10.5" customHeight="1" thickBot="1">
      <c r="E220" s="22" t="s">
        <v>181</v>
      </c>
      <c r="F220" s="125" t="str">
        <f>IF(F208="","",IF(F208=D206,D210,D206))</f>
        <v/>
      </c>
      <c r="G220" s="1"/>
      <c r="H220" s="11"/>
      <c r="I220" s="11"/>
    </row>
    <row r="221" spans="1:9" ht="10.5" customHeight="1" thickBot="1">
      <c r="F221" s="14" t="s">
        <v>176</v>
      </c>
      <c r="G221" s="5"/>
      <c r="H221" s="271" t="str">
        <f>IF(OR(F220="",F222=""),"",IF(F220="ABS",F222,IF(F222="ABS",F220,IF(AND(F220="ABS",F222="ABS"),"ABS",IF(OR(G220="",G222="",G220=G222),"",IF(G220&gt;G222,F220,F222))))))</f>
        <v/>
      </c>
      <c r="I221" s="267" t="s">
        <v>211</v>
      </c>
    </row>
    <row r="222" spans="1:9" ht="10.5" customHeight="1" thickBot="1">
      <c r="E222" s="22" t="s">
        <v>182</v>
      </c>
      <c r="F222" s="126" t="str">
        <f>IF(F216="","",IF(F216=D214,D218,D214))</f>
        <v/>
      </c>
      <c r="G222" s="2"/>
      <c r="H222" s="272"/>
      <c r="I222" s="11"/>
    </row>
    <row r="223" spans="1:9" ht="10.5" customHeight="1" thickBot="1">
      <c r="H223" s="268" t="str">
        <f>IF(H221="","",IF(H221=F220,F222,F220))</f>
        <v/>
      </c>
      <c r="I223" s="267" t="s">
        <v>212</v>
      </c>
    </row>
    <row r="224" spans="1:9" ht="10.5" customHeight="1">
      <c r="H224" s="11"/>
      <c r="I224" s="11"/>
    </row>
    <row r="225" spans="3:9" ht="10.5" customHeight="1">
      <c r="H225" s="11"/>
      <c r="I225" s="11"/>
    </row>
    <row r="226" spans="3:9" ht="10.5" customHeight="1" thickBot="1">
      <c r="C226" s="22" t="s">
        <v>40</v>
      </c>
      <c r="D226" s="125" t="str">
        <f>IF(D206="","",IF(D206=B205,B207,B205))</f>
        <v/>
      </c>
      <c r="E226" s="1"/>
      <c r="H226" s="11"/>
      <c r="I226" s="11"/>
    </row>
    <row r="227" spans="3:9" ht="10.5" customHeight="1" thickBot="1">
      <c r="D227" s="14" t="s">
        <v>177</v>
      </c>
      <c r="E227" s="5"/>
      <c r="F227" s="125" t="str">
        <f>IF(OR(D226="",D228=""),"",IF(D226="ABS",D228,IF(D228="ABS",D226,IF(AND(D226="ABS",D228="ABS"),"ABS",IF(OR(E226="",E228="",E226=E228),"",IF(E226&gt;E228,D226,D228))))))</f>
        <v/>
      </c>
      <c r="G227" s="1"/>
      <c r="H227" s="11"/>
      <c r="I227" s="11"/>
    </row>
    <row r="228" spans="3:9" ht="10.5" customHeight="1" thickBot="1">
      <c r="C228" s="22" t="s">
        <v>34</v>
      </c>
      <c r="D228" s="126" t="str">
        <f>IF(D210="","",IF(D210=B209,B211,B209))</f>
        <v/>
      </c>
      <c r="E228" s="2"/>
      <c r="F228" s="12"/>
      <c r="G228" s="13"/>
      <c r="H228" s="11"/>
      <c r="I228" s="11"/>
    </row>
    <row r="229" spans="3:9" ht="10.5" customHeight="1" thickBot="1">
      <c r="F229" s="16" t="s">
        <v>179</v>
      </c>
      <c r="G229" s="6"/>
      <c r="H229" s="266" t="str">
        <f>IF(OR(F227="",F231=""),"",IF(F227="ABS",F231,IF(F231="ABS",F227,IF(AND(F227="ABS",F231="ABS"),"ABS",IF(OR(G227="",G231="",G227=G231),"",IF(G227&gt;G231,F227,F231))))))</f>
        <v/>
      </c>
      <c r="I229" s="267" t="s">
        <v>213</v>
      </c>
    </row>
    <row r="230" spans="3:9" ht="10.5" customHeight="1" thickBot="1">
      <c r="C230" s="22" t="s">
        <v>43</v>
      </c>
      <c r="D230" s="125" t="str">
        <f>IF(D214="","",IF(D214=B213,B215,B213))</f>
        <v/>
      </c>
      <c r="E230" s="1"/>
      <c r="G230" s="15"/>
      <c r="H230" s="11"/>
      <c r="I230" s="11"/>
    </row>
    <row r="231" spans="3:9" ht="10.5" customHeight="1" thickBot="1">
      <c r="D231" s="14" t="s">
        <v>178</v>
      </c>
      <c r="E231" s="5"/>
      <c r="F231" s="126" t="str">
        <f>IF(OR(D230="",D232=""),"",IF(D230="ABS",D232,IF(D232="ABS",D230,IF(AND(D230="ABS",D232="ABS"),"ABS",IF(OR(E230="",E232="",E230=E232),"",IF(E230&gt;E232,D230,D232))))))</f>
        <v/>
      </c>
      <c r="G231" s="2"/>
      <c r="H231" s="11"/>
      <c r="I231" s="11"/>
    </row>
    <row r="232" spans="3:9" ht="10.5" customHeight="1" thickBot="1">
      <c r="C232" s="22" t="s">
        <v>45</v>
      </c>
      <c r="D232" s="126" t="str">
        <f>IF(D218="","",IF(D218=B217,B219,B217))</f>
        <v/>
      </c>
      <c r="E232" s="2"/>
      <c r="H232" s="268" t="str">
        <f>IF(H229="","",IF(H229=F227,F231,F227))</f>
        <v/>
      </c>
      <c r="I232" s="267" t="s">
        <v>214</v>
      </c>
    </row>
    <row r="233" spans="3:9" ht="10.5" customHeight="1">
      <c r="H233" s="11"/>
      <c r="I233" s="11"/>
    </row>
    <row r="234" spans="3:9" ht="10.5" customHeight="1" thickBot="1">
      <c r="E234" s="22" t="s">
        <v>183</v>
      </c>
      <c r="F234" s="125" t="str">
        <f>IF(F227="","",IF(F227=D226,D228,D226))</f>
        <v/>
      </c>
      <c r="G234" s="1"/>
      <c r="H234" s="11"/>
      <c r="I234" s="11"/>
    </row>
    <row r="235" spans="3:9" ht="10.5" customHeight="1" thickBot="1">
      <c r="F235" s="14" t="s">
        <v>180</v>
      </c>
      <c r="G235" s="5"/>
      <c r="H235" s="271" t="str">
        <f>IF(OR(F234="",F236=""),"",IF(F234="ABS",F236,IF(F236="ABS",F234,IF(AND(F234="ABS",F236="ABS"),"ABS",IF(OR(G234="",G236="",G234=G236),"",IF(G234&gt;G236,F234,F236))))))</f>
        <v/>
      </c>
      <c r="I235" s="267" t="s">
        <v>215</v>
      </c>
    </row>
    <row r="236" spans="3:9" ht="10.5" customHeight="1" thickBot="1">
      <c r="E236" s="22" t="s">
        <v>184</v>
      </c>
      <c r="F236" s="126" t="str">
        <f>IF(F231="","",IF(F231=D230,D232,D230))</f>
        <v/>
      </c>
      <c r="G236" s="2"/>
      <c r="H236" s="272"/>
      <c r="I236" s="11"/>
    </row>
    <row r="237" spans="3:9" ht="10.5" customHeight="1" thickBot="1">
      <c r="H237" s="268" t="str">
        <f>IF(H235="","",IF(H235=F234,F236,F234))</f>
        <v/>
      </c>
      <c r="I237" s="267" t="s">
        <v>216</v>
      </c>
    </row>
  </sheetData>
  <sheetProtection algorithmName="SHA-512" hashValue="tYgYhpBp2N8ZGBZqgC6egSYLoiewOPKyHFH/OGBXbNVIWQPrQJhHr1fVkbibH8mXMAyeBnWRuWBjEqiuDs4ZPA==" saltValue="jWHb8+Ye8ke3xXdNHeDKQg==" spinCount="100000" sheet="1" objects="1" scenarios="1"/>
  <mergeCells count="7">
    <mergeCell ref="R19:S20"/>
    <mergeCell ref="R22:S23"/>
    <mergeCell ref="W30:W31"/>
    <mergeCell ref="X30:X31"/>
    <mergeCell ref="M99:N100"/>
    <mergeCell ref="Q30:S31"/>
    <mergeCell ref="R25:S26"/>
  </mergeCells>
  <conditionalFormatting sqref="C4">
    <cfRule type="expression" dxfId="287" priority="188">
      <formula>AND(B3&lt;&gt;"",C4="",D4="",B5&lt;&gt;"")</formula>
    </cfRule>
    <cfRule type="expression" dxfId="286" priority="192">
      <formula>AND(C4&lt;&gt;"",D4="")</formula>
    </cfRule>
    <cfRule type="expression" dxfId="285" priority="288">
      <formula>D4&lt;&gt;""</formula>
    </cfRule>
  </conditionalFormatting>
  <conditionalFormatting sqref="C8">
    <cfRule type="expression" dxfId="284" priority="95">
      <formula>AND(B7&lt;&gt;"",C8="",D8="",B9&lt;&gt;"")</formula>
    </cfRule>
    <cfRule type="expression" dxfId="283" priority="191">
      <formula>AND(C8&lt;&gt;"",D8="")</formula>
    </cfRule>
    <cfRule type="expression" dxfId="282" priority="287">
      <formula>D8&lt;&gt;""</formula>
    </cfRule>
  </conditionalFormatting>
  <conditionalFormatting sqref="C12">
    <cfRule type="expression" dxfId="281" priority="94">
      <formula>AND(B11&lt;&gt;"",C12="",D12="",B13&lt;&gt;"")</formula>
    </cfRule>
    <cfRule type="expression" dxfId="280" priority="190">
      <formula>AND(C12&lt;&gt;"",D12="")</formula>
    </cfRule>
    <cfRule type="expression" dxfId="279" priority="286">
      <formula>D12&lt;&gt;""</formula>
    </cfRule>
  </conditionalFormatting>
  <conditionalFormatting sqref="C16">
    <cfRule type="expression" dxfId="278" priority="93">
      <formula>AND(B15&lt;&gt;"",C16="",D16="",B17&lt;&gt;"")</formula>
    </cfRule>
    <cfRule type="expression" dxfId="277" priority="189">
      <formula>AND(C16&lt;&gt;"",D16="")</formula>
    </cfRule>
    <cfRule type="expression" dxfId="276" priority="285">
      <formula>D16&lt;&gt;""</formula>
    </cfRule>
  </conditionalFormatting>
  <conditionalFormatting sqref="C20">
    <cfRule type="expression" dxfId="275" priority="92">
      <formula>AND(B19&lt;&gt;"",C20="",D20="",B21&lt;&gt;"")</formula>
    </cfRule>
    <cfRule type="expression" dxfId="274" priority="187">
      <formula>AND(C20&lt;&gt;"",D20="")</formula>
    </cfRule>
    <cfRule type="expression" dxfId="273" priority="284">
      <formula>D20&lt;&gt;""</formula>
    </cfRule>
  </conditionalFormatting>
  <conditionalFormatting sqref="C24">
    <cfRule type="expression" dxfId="272" priority="91">
      <formula>AND(B23&lt;&gt;"",C24="",D24="",B25&lt;&gt;"")</formula>
    </cfRule>
    <cfRule type="expression" dxfId="271" priority="186">
      <formula>AND(C24&lt;&gt;"",D24="")</formula>
    </cfRule>
    <cfRule type="expression" dxfId="270" priority="283">
      <formula>D24&lt;&gt;""</formula>
    </cfRule>
  </conditionalFormatting>
  <conditionalFormatting sqref="C28">
    <cfRule type="expression" dxfId="269" priority="90">
      <formula>AND(B27&lt;&gt;"",C28="",D28="",B29&lt;&gt;"")</formula>
    </cfRule>
    <cfRule type="expression" dxfId="268" priority="185">
      <formula>AND(C28&lt;&gt;"",D28="")</formula>
    </cfRule>
    <cfRule type="expression" dxfId="267" priority="282">
      <formula>D28&lt;&gt;""</formula>
    </cfRule>
  </conditionalFormatting>
  <conditionalFormatting sqref="C32">
    <cfRule type="expression" dxfId="266" priority="89">
      <formula>AND(B31&lt;&gt;"",C32="",D32="",B33&lt;&gt;"")</formula>
    </cfRule>
    <cfRule type="expression" dxfId="265" priority="184">
      <formula>AND(C32&lt;&gt;"",D32="")</formula>
    </cfRule>
    <cfRule type="expression" dxfId="264" priority="281">
      <formula>D32&lt;&gt;""</formula>
    </cfRule>
  </conditionalFormatting>
  <conditionalFormatting sqref="C36">
    <cfRule type="expression" dxfId="263" priority="88">
      <formula>AND(B35&lt;&gt;"",C36="",D36="",B37&lt;&gt;"")</formula>
    </cfRule>
    <cfRule type="expression" dxfId="262" priority="183">
      <formula>AND(C36&lt;&gt;"",D36="")</formula>
    </cfRule>
    <cfRule type="expression" dxfId="261" priority="280">
      <formula>D36&lt;&gt;""</formula>
    </cfRule>
  </conditionalFormatting>
  <conditionalFormatting sqref="C40">
    <cfRule type="expression" dxfId="260" priority="87">
      <formula>AND(B39&lt;&gt;"",C40="",D40="",B41&lt;&gt;"")</formula>
    </cfRule>
    <cfRule type="expression" dxfId="259" priority="182">
      <formula>AND(C40&lt;&gt;"",D40="")</formula>
    </cfRule>
    <cfRule type="expression" dxfId="258" priority="279">
      <formula>D40&lt;&gt;""</formula>
    </cfRule>
  </conditionalFormatting>
  <conditionalFormatting sqref="C44">
    <cfRule type="expression" dxfId="257" priority="86">
      <formula>AND(B43&lt;&gt;"",C44="",D44="",B45&lt;&gt;"")</formula>
    </cfRule>
    <cfRule type="expression" dxfId="256" priority="181">
      <formula>AND(C44&lt;&gt;"",D44="")</formula>
    </cfRule>
    <cfRule type="expression" dxfId="255" priority="278">
      <formula>D44&lt;&gt;""</formula>
    </cfRule>
  </conditionalFormatting>
  <conditionalFormatting sqref="C48">
    <cfRule type="expression" dxfId="254" priority="85">
      <formula>AND(B47&lt;&gt;"",C48="",D48="",B49&lt;&gt;"")</formula>
    </cfRule>
    <cfRule type="expression" dxfId="253" priority="180">
      <formula>AND(C48&lt;&gt;"",D48="")</formula>
    </cfRule>
    <cfRule type="expression" dxfId="252" priority="277">
      <formula>D48&lt;&gt;""</formula>
    </cfRule>
  </conditionalFormatting>
  <conditionalFormatting sqref="C52">
    <cfRule type="expression" dxfId="251" priority="84">
      <formula>AND(B51&lt;&gt;"",C52="",D52="",B53&lt;&gt;"")</formula>
    </cfRule>
    <cfRule type="expression" dxfId="250" priority="179">
      <formula>AND(C52&lt;&gt;"",D52="")</formula>
    </cfRule>
    <cfRule type="expression" dxfId="249" priority="276">
      <formula>D52&lt;&gt;""</formula>
    </cfRule>
  </conditionalFormatting>
  <conditionalFormatting sqref="C56">
    <cfRule type="expression" dxfId="248" priority="83">
      <formula>AND(B55&lt;&gt;"",C56="",D56="",B57&lt;&gt;"")</formula>
    </cfRule>
    <cfRule type="expression" dxfId="247" priority="178">
      <formula>AND(C56&lt;&gt;"",D56="")</formula>
    </cfRule>
    <cfRule type="expression" dxfId="246" priority="275">
      <formula>D56&lt;&gt;""</formula>
    </cfRule>
  </conditionalFormatting>
  <conditionalFormatting sqref="C60">
    <cfRule type="expression" dxfId="245" priority="82">
      <formula>AND(B59&lt;&gt;"",C60="",D60="",B61&lt;&gt;"")</formula>
    </cfRule>
    <cfRule type="expression" dxfId="244" priority="177">
      <formula>AND(C60&lt;&gt;"",D60="")</formula>
    </cfRule>
    <cfRule type="expression" dxfId="243" priority="274">
      <formula>D60&lt;&gt;""</formula>
    </cfRule>
  </conditionalFormatting>
  <conditionalFormatting sqref="C64">
    <cfRule type="expression" dxfId="242" priority="81">
      <formula>AND(B63&lt;&gt;"",C64="",D64="",B65&lt;&gt;"")</formula>
    </cfRule>
    <cfRule type="expression" dxfId="241" priority="176">
      <formula>AND(C64&lt;&gt;"",D64="")</formula>
    </cfRule>
    <cfRule type="expression" dxfId="240" priority="273">
      <formula>D64&lt;&gt;""</formula>
    </cfRule>
  </conditionalFormatting>
  <conditionalFormatting sqref="C88">
    <cfRule type="expression" dxfId="239" priority="80">
      <formula>AND(B87&lt;&gt;"",C88="",D88="",B89&lt;&gt;"")</formula>
    </cfRule>
    <cfRule type="expression" dxfId="238" priority="175">
      <formula>AND(C88&lt;&gt;"",D88="")</formula>
    </cfRule>
    <cfRule type="expression" dxfId="237" priority="272">
      <formula>D88&lt;&gt;""</formula>
    </cfRule>
  </conditionalFormatting>
  <conditionalFormatting sqref="C92">
    <cfRule type="expression" dxfId="236" priority="79">
      <formula>AND(B91&lt;&gt;"",C92="",D92="",B93&lt;&gt;"")</formula>
    </cfRule>
    <cfRule type="expression" dxfId="235" priority="174">
      <formula>AND(C92&lt;&gt;"",D92="")</formula>
    </cfRule>
    <cfRule type="expression" dxfId="234" priority="271">
      <formula>D92&lt;&gt;""</formula>
    </cfRule>
  </conditionalFormatting>
  <conditionalFormatting sqref="C96">
    <cfRule type="expression" dxfId="233" priority="78">
      <formula>AND(B95&lt;&gt;"",C96="",D96="",B97&lt;&gt;"")</formula>
    </cfRule>
    <cfRule type="expression" dxfId="232" priority="173">
      <formula>AND(C96&lt;&gt;"",D96="")</formula>
    </cfRule>
    <cfRule type="expression" dxfId="231" priority="270">
      <formula>D96&lt;&gt;""</formula>
    </cfRule>
  </conditionalFormatting>
  <conditionalFormatting sqref="C100">
    <cfRule type="expression" dxfId="230" priority="77">
      <formula>AND(B99&lt;&gt;"",C100="",D100="",B101&lt;&gt;"")</formula>
    </cfRule>
    <cfRule type="expression" dxfId="229" priority="172">
      <formula>AND(C100&lt;&gt;"",D100="")</formula>
    </cfRule>
    <cfRule type="expression" dxfId="228" priority="269">
      <formula>D100&lt;&gt;""</formula>
    </cfRule>
  </conditionalFormatting>
  <conditionalFormatting sqref="C104">
    <cfRule type="expression" dxfId="227" priority="76">
      <formula>AND(B103&lt;&gt;"",C104="",D104="",B105&lt;&gt;"")</formula>
    </cfRule>
    <cfRule type="expression" dxfId="226" priority="171">
      <formula>AND(C104&lt;&gt;"",D104="")</formula>
    </cfRule>
    <cfRule type="expression" dxfId="225" priority="268">
      <formula>D104&lt;&gt;""</formula>
    </cfRule>
  </conditionalFormatting>
  <conditionalFormatting sqref="C108">
    <cfRule type="expression" dxfId="224" priority="75">
      <formula>AND(B107&lt;&gt;"",C108="",D108="",B109&lt;&gt;"")</formula>
    </cfRule>
    <cfRule type="expression" dxfId="223" priority="170">
      <formula>AND(C108&lt;&gt;"",D108="")</formula>
    </cfRule>
    <cfRule type="expression" dxfId="222" priority="267">
      <formula>D108&lt;&gt;""</formula>
    </cfRule>
  </conditionalFormatting>
  <conditionalFormatting sqref="C112">
    <cfRule type="expression" dxfId="221" priority="74">
      <formula>AND(B111&lt;&gt;"",C112="",D112="",B113&lt;&gt;"")</formula>
    </cfRule>
    <cfRule type="expression" dxfId="220" priority="169">
      <formula>AND(C112&lt;&gt;"",D112="")</formula>
    </cfRule>
    <cfRule type="expression" dxfId="219" priority="266">
      <formula>D112&lt;&gt;""</formula>
    </cfRule>
  </conditionalFormatting>
  <conditionalFormatting sqref="C116">
    <cfRule type="expression" dxfId="218" priority="73">
      <formula>AND(B115&lt;&gt;"",C116="",D116="",B117&lt;&gt;"")</formula>
    </cfRule>
    <cfRule type="expression" dxfId="217" priority="168">
      <formula>AND(C116&lt;&gt;"",D116="")</formula>
    </cfRule>
    <cfRule type="expression" dxfId="216" priority="265">
      <formula>D116&lt;&gt;""</formula>
    </cfRule>
  </conditionalFormatting>
  <conditionalFormatting sqref="C206">
    <cfRule type="expression" dxfId="215" priority="72">
      <formula>AND(B205&lt;&gt;"",C206="",D206="",B207&lt;&gt;"")</formula>
    </cfRule>
    <cfRule type="expression" dxfId="214" priority="167">
      <formula>AND(C206&lt;&gt;"",D206="")</formula>
    </cfRule>
    <cfRule type="expression" dxfId="213" priority="264">
      <formula>D206&lt;&gt;""</formula>
    </cfRule>
  </conditionalFormatting>
  <conditionalFormatting sqref="C210">
    <cfRule type="expression" dxfId="212" priority="71">
      <formula>AND(B209&lt;&gt;"",C210="",D210="",B211&lt;&gt;"")</formula>
    </cfRule>
    <cfRule type="expression" dxfId="211" priority="166">
      <formula>AND(C210&lt;&gt;"",D210="")</formula>
    </cfRule>
    <cfRule type="expression" dxfId="210" priority="263">
      <formula>D210&lt;&gt;""</formula>
    </cfRule>
  </conditionalFormatting>
  <conditionalFormatting sqref="C214">
    <cfRule type="expression" dxfId="209" priority="70">
      <formula>AND(B213&lt;&gt;"",C214="",D214="",B215&lt;&gt;"")</formula>
    </cfRule>
    <cfRule type="expression" dxfId="208" priority="165">
      <formula>AND(C214&lt;&gt;"",D214="")</formula>
    </cfRule>
    <cfRule type="expression" dxfId="207" priority="262">
      <formula>D214&lt;&gt;""</formula>
    </cfRule>
  </conditionalFormatting>
  <conditionalFormatting sqref="C218">
    <cfRule type="expression" dxfId="206" priority="69">
      <formula>AND(B217&lt;&gt;"",C218="",D218="",B219&lt;&gt;"")</formula>
    </cfRule>
    <cfRule type="expression" dxfId="205" priority="164">
      <formula>AND(C218&lt;&gt;"",D218="")</formula>
    </cfRule>
    <cfRule type="expression" dxfId="204" priority="261">
      <formula>D218&lt;&gt;""</formula>
    </cfRule>
  </conditionalFormatting>
  <conditionalFormatting sqref="E6">
    <cfRule type="expression" dxfId="203" priority="68">
      <formula>AND(D4&lt;&gt;"",E6="",F6="",D8&lt;&gt;"")</formula>
    </cfRule>
    <cfRule type="expression" dxfId="202" priority="163">
      <formula>AND(E6&lt;&gt;"",F6="")</formula>
    </cfRule>
    <cfRule type="expression" dxfId="201" priority="260">
      <formula>F6&lt;&gt;""</formula>
    </cfRule>
  </conditionalFormatting>
  <conditionalFormatting sqref="E14">
    <cfRule type="expression" dxfId="200" priority="67">
      <formula>AND(D12&lt;&gt;"",E14="",F14="",D16&lt;&gt;"")</formula>
    </cfRule>
    <cfRule type="expression" dxfId="199" priority="162">
      <formula>AND(E14&lt;&gt;"",F14="")</formula>
    </cfRule>
    <cfRule type="expression" dxfId="198" priority="259">
      <formula>F14&lt;&gt;""</formula>
    </cfRule>
  </conditionalFormatting>
  <conditionalFormatting sqref="E22">
    <cfRule type="expression" dxfId="197" priority="66">
      <formula>AND(D20&lt;&gt;"",E22="",F22="",D24&lt;&gt;"")</formula>
    </cfRule>
    <cfRule type="expression" dxfId="196" priority="161">
      <formula>AND(E22&lt;&gt;"",F22="")</formula>
    </cfRule>
    <cfRule type="expression" dxfId="195" priority="258">
      <formula>F22&lt;&gt;""</formula>
    </cfRule>
  </conditionalFormatting>
  <conditionalFormatting sqref="E30">
    <cfRule type="expression" dxfId="194" priority="65">
      <formula>AND(D28&lt;&gt;"",E30="",F30="",D32&lt;&gt;"")</formula>
    </cfRule>
    <cfRule type="expression" dxfId="193" priority="160">
      <formula>AND(E30&lt;&gt;"",F30="")</formula>
    </cfRule>
    <cfRule type="expression" dxfId="192" priority="257">
      <formula>F30&lt;&gt;""</formula>
    </cfRule>
  </conditionalFormatting>
  <conditionalFormatting sqref="E38">
    <cfRule type="expression" dxfId="191" priority="64">
      <formula>AND(D36&lt;&gt;"",E38="",F38="",D40&lt;&gt;"")</formula>
    </cfRule>
    <cfRule type="expression" dxfId="190" priority="159">
      <formula>AND(E38&lt;&gt;"",F38="")</formula>
    </cfRule>
    <cfRule type="expression" dxfId="189" priority="256">
      <formula>F38&lt;&gt;""</formula>
    </cfRule>
  </conditionalFormatting>
  <conditionalFormatting sqref="E46">
    <cfRule type="expression" dxfId="188" priority="63">
      <formula>AND(D44&lt;&gt;"",E46="",F46="",D48&lt;&gt;"")</formula>
    </cfRule>
    <cfRule type="expression" dxfId="187" priority="158">
      <formula>AND(E46&lt;&gt;"",F46="")</formula>
    </cfRule>
    <cfRule type="expression" dxfId="186" priority="255">
      <formula>F46&lt;&gt;""</formula>
    </cfRule>
  </conditionalFormatting>
  <conditionalFormatting sqref="E54">
    <cfRule type="expression" dxfId="185" priority="62">
      <formula>AND(D52&lt;&gt;"",E54="",F54="",D56&lt;&gt;"")</formula>
    </cfRule>
    <cfRule type="expression" dxfId="184" priority="157">
      <formula>AND(E54&lt;&gt;"",F54="")</formula>
    </cfRule>
    <cfRule type="expression" dxfId="183" priority="254">
      <formula>F54&lt;&gt;""</formula>
    </cfRule>
  </conditionalFormatting>
  <conditionalFormatting sqref="E62">
    <cfRule type="expression" dxfId="182" priority="61">
      <formula>AND(D60&lt;&gt;"",E62="",F62="",D64&lt;&gt;"")</formula>
    </cfRule>
    <cfRule type="expression" dxfId="181" priority="156">
      <formula>AND(E62&lt;&gt;"",F62="")</formula>
    </cfRule>
    <cfRule type="expression" dxfId="180" priority="253">
      <formula>F62&lt;&gt;""</formula>
    </cfRule>
  </conditionalFormatting>
  <conditionalFormatting sqref="E87">
    <cfRule type="expression" dxfId="179" priority="60">
      <formula>AND(D86&lt;&gt;"",E87="",F87="",D88&lt;&gt;"")</formula>
    </cfRule>
    <cfRule type="expression" dxfId="178" priority="155">
      <formula>AND(E87&lt;&gt;"",F87="")</formula>
    </cfRule>
    <cfRule type="expression" dxfId="177" priority="252">
      <formula>F87&lt;&gt;""</formula>
    </cfRule>
  </conditionalFormatting>
  <conditionalFormatting sqref="E91">
    <cfRule type="expression" dxfId="176" priority="59">
      <formula>AND(D90&lt;&gt;"",E91="",F91="",D92&lt;&gt;"")</formula>
    </cfRule>
    <cfRule type="expression" dxfId="175" priority="154">
      <formula>AND(E91&lt;&gt;"",F91="")</formula>
    </cfRule>
    <cfRule type="expression" dxfId="174" priority="251">
      <formula>F91&lt;&gt;""</formula>
    </cfRule>
  </conditionalFormatting>
  <conditionalFormatting sqref="E95">
    <cfRule type="expression" dxfId="173" priority="58">
      <formula>AND(D94&lt;&gt;"",E95="",F95="",D96&lt;&gt;"")</formula>
    </cfRule>
    <cfRule type="expression" dxfId="172" priority="153">
      <formula>AND(E95&lt;&gt;"",F95="")</formula>
    </cfRule>
    <cfRule type="expression" dxfId="171" priority="250">
      <formula>F95&lt;&gt;""</formula>
    </cfRule>
  </conditionalFormatting>
  <conditionalFormatting sqref="E99">
    <cfRule type="expression" dxfId="170" priority="57">
      <formula>AND(D98&lt;&gt;"",E99="",F99="",D100&lt;&gt;"")</formula>
    </cfRule>
    <cfRule type="expression" dxfId="169" priority="152">
      <formula>AND(E99&lt;&gt;"",F99="")</formula>
    </cfRule>
    <cfRule type="expression" dxfId="168" priority="249">
      <formula>F99&lt;&gt;""</formula>
    </cfRule>
  </conditionalFormatting>
  <conditionalFormatting sqref="E103">
    <cfRule type="expression" dxfId="167" priority="56">
      <formula>AND(D102&lt;&gt;"",E103="",F103="",D104&lt;&gt;"")</formula>
    </cfRule>
    <cfRule type="expression" dxfId="166" priority="151">
      <formula>AND(E103&lt;&gt;"",F103="")</formula>
    </cfRule>
    <cfRule type="expression" dxfId="165" priority="248">
      <formula>F103&lt;&gt;""</formula>
    </cfRule>
  </conditionalFormatting>
  <conditionalFormatting sqref="E107">
    <cfRule type="expression" dxfId="164" priority="55">
      <formula>AND(D106&lt;&gt;"",E107="",F107="",D108&lt;&gt;"")</formula>
    </cfRule>
    <cfRule type="expression" dxfId="163" priority="150">
      <formula>AND(E107&lt;&gt;"",F107="")</formula>
    </cfRule>
    <cfRule type="expression" dxfId="162" priority="247">
      <formula>F107&lt;&gt;""</formula>
    </cfRule>
  </conditionalFormatting>
  <conditionalFormatting sqref="E111">
    <cfRule type="expression" dxfId="161" priority="54">
      <formula>AND(D110&lt;&gt;"",E111="",F111="",D112&lt;&gt;"")</formula>
    </cfRule>
    <cfRule type="expression" dxfId="160" priority="149">
      <formula>AND(E111&lt;&gt;"",F111="")</formula>
    </cfRule>
    <cfRule type="expression" dxfId="159" priority="246">
      <formula>F111&lt;&gt;""</formula>
    </cfRule>
  </conditionalFormatting>
  <conditionalFormatting sqref="E115">
    <cfRule type="expression" dxfId="158" priority="53">
      <formula>AND(D114&lt;&gt;"",E115="",F115="",D116&lt;&gt;"")</formula>
    </cfRule>
    <cfRule type="expression" dxfId="157" priority="148">
      <formula>AND(E115&lt;&gt;"",F115="")</formula>
    </cfRule>
    <cfRule type="expression" dxfId="156" priority="245">
      <formula>F115&lt;&gt;""</formula>
    </cfRule>
  </conditionalFormatting>
  <conditionalFormatting sqref="E166">
    <cfRule type="expression" dxfId="155" priority="52">
      <formula>AND(D165&lt;&gt;"",E166="",F166="",D167&lt;&gt;"")</formula>
    </cfRule>
    <cfRule type="expression" dxfId="154" priority="147">
      <formula>AND(E166&lt;&gt;"",F166="")</formula>
    </cfRule>
    <cfRule type="expression" dxfId="153" priority="244">
      <formula>F166&lt;&gt;""</formula>
    </cfRule>
  </conditionalFormatting>
  <conditionalFormatting sqref="E170">
    <cfRule type="expression" dxfId="152" priority="51">
      <formula>AND(D169&lt;&gt;"",E170="",F170="",D171&lt;&gt;"")</formula>
    </cfRule>
    <cfRule type="expression" dxfId="151" priority="146">
      <formula>AND(E170&lt;&gt;"",F170="")</formula>
    </cfRule>
    <cfRule type="expression" dxfId="150" priority="243">
      <formula>F170&lt;&gt;""</formula>
    </cfRule>
  </conditionalFormatting>
  <conditionalFormatting sqref="E174">
    <cfRule type="expression" dxfId="149" priority="50">
      <formula>AND(D173&lt;&gt;"",E174="",F174="",D175&lt;&gt;"")</formula>
    </cfRule>
    <cfRule type="expression" dxfId="148" priority="145">
      <formula>AND(E174&lt;&gt;"",F174="")</formula>
    </cfRule>
    <cfRule type="expression" dxfId="147" priority="242">
      <formula>F174&lt;&gt;""</formula>
    </cfRule>
  </conditionalFormatting>
  <conditionalFormatting sqref="E178">
    <cfRule type="expression" dxfId="146" priority="49">
      <formula>AND(D177&lt;&gt;"",E178="",F178="",D179&lt;&gt;"")</formula>
    </cfRule>
    <cfRule type="expression" dxfId="145" priority="144">
      <formula>AND(E178&lt;&gt;"",F178="")</formula>
    </cfRule>
    <cfRule type="expression" dxfId="144" priority="241">
      <formula>F178&lt;&gt;""</formula>
    </cfRule>
  </conditionalFormatting>
  <conditionalFormatting sqref="E208">
    <cfRule type="expression" dxfId="143" priority="46">
      <formula>AND(D206&lt;&gt;"",E208="",F208="",D210&lt;&gt;"")</formula>
    </cfRule>
    <cfRule type="expression" dxfId="142" priority="143">
      <formula>AND(E208&lt;&gt;"",F208="")</formula>
    </cfRule>
    <cfRule type="expression" dxfId="141" priority="240">
      <formula>F208&lt;&gt;""</formula>
    </cfRule>
  </conditionalFormatting>
  <conditionalFormatting sqref="E216">
    <cfRule type="expression" dxfId="140" priority="45">
      <formula>AND(D214&lt;&gt;"",E216="",F216="",D218&lt;&gt;"")</formula>
    </cfRule>
    <cfRule type="expression" dxfId="139" priority="142">
      <formula>AND(E216&lt;&gt;"",F216="")</formula>
    </cfRule>
    <cfRule type="expression" dxfId="138" priority="239">
      <formula>F216&lt;&gt;""</formula>
    </cfRule>
  </conditionalFormatting>
  <conditionalFormatting sqref="E227">
    <cfRule type="expression" dxfId="137" priority="48">
      <formula>AND(D226&lt;&gt;"",E227="",F227="",D228&lt;&gt;"")</formula>
    </cfRule>
    <cfRule type="expression" dxfId="136" priority="141">
      <formula>AND(E227&lt;&gt;"",F227="")</formula>
    </cfRule>
    <cfRule type="expression" dxfId="135" priority="238">
      <formula>F227&lt;&gt;""</formula>
    </cfRule>
  </conditionalFormatting>
  <conditionalFormatting sqref="E231">
    <cfRule type="expression" dxfId="134" priority="47">
      <formula>AND(D230&lt;&gt;"",E231="",F231="",D232&lt;&gt;"")</formula>
    </cfRule>
    <cfRule type="expression" dxfId="133" priority="140">
      <formula>AND(E231&lt;&gt;"",F231="")</formula>
    </cfRule>
    <cfRule type="expression" dxfId="132" priority="237">
      <formula>F231&lt;&gt;""</formula>
    </cfRule>
  </conditionalFormatting>
  <conditionalFormatting sqref="G10">
    <cfRule type="expression" dxfId="131" priority="44">
      <formula>AND(F6&lt;&gt;"",G10="",H10="",F14&lt;&gt;"")</formula>
    </cfRule>
    <cfRule type="expression" dxfId="130" priority="139">
      <formula>AND(G10&lt;&gt;"",H10="")</formula>
    </cfRule>
    <cfRule type="expression" dxfId="129" priority="236">
      <formula>H10&lt;&gt;""</formula>
    </cfRule>
  </conditionalFormatting>
  <conditionalFormatting sqref="G26">
    <cfRule type="expression" dxfId="128" priority="43">
      <formula>AND(F22&lt;&gt;"",G26="",H26="",F30&lt;&gt;"")</formula>
    </cfRule>
    <cfRule type="expression" dxfId="127" priority="138">
      <formula>AND(G26&lt;&gt;"",H26="")</formula>
    </cfRule>
    <cfRule type="expression" dxfId="126" priority="235">
      <formula>H26&lt;&gt;""</formula>
    </cfRule>
  </conditionalFormatting>
  <conditionalFormatting sqref="G42">
    <cfRule type="expression" dxfId="125" priority="42">
      <formula>AND(F38&lt;&gt;"",G42="",H42="",F46&lt;&gt;"")</formula>
    </cfRule>
    <cfRule type="expression" dxfId="124" priority="137">
      <formula>AND(G42&lt;&gt;"",H42="")</formula>
    </cfRule>
    <cfRule type="expression" dxfId="123" priority="234">
      <formula>H42&lt;&gt;""</formula>
    </cfRule>
  </conditionalFormatting>
  <conditionalFormatting sqref="G58">
    <cfRule type="expression" dxfId="122" priority="41">
      <formula>AND(F54&lt;&gt;"",G58="",H58="",F62&lt;&gt;"")</formula>
    </cfRule>
    <cfRule type="expression" dxfId="121" priority="136">
      <formula>AND(G58&lt;&gt;"",H58="")</formula>
    </cfRule>
    <cfRule type="expression" dxfId="120" priority="233">
      <formula>H58&lt;&gt;""</formula>
    </cfRule>
  </conditionalFormatting>
  <conditionalFormatting sqref="G89">
    <cfRule type="expression" dxfId="119" priority="40">
      <formula>AND(F87&lt;&gt;"",G89="",H89="",F91&lt;&gt;"")</formula>
    </cfRule>
    <cfRule type="expression" dxfId="118" priority="135">
      <formula>AND(G89&lt;&gt;"",H89="")</formula>
    </cfRule>
    <cfRule type="expression" dxfId="117" priority="232">
      <formula>H89&lt;&gt;""</formula>
    </cfRule>
  </conditionalFormatting>
  <conditionalFormatting sqref="G97">
    <cfRule type="expression" dxfId="116" priority="39">
      <formula>AND(F95&lt;&gt;"",G97="",H97="",F99&lt;&gt;"")</formula>
    </cfRule>
    <cfRule type="expression" dxfId="115" priority="134">
      <formula>AND(G97&lt;&gt;"",H97="")</formula>
    </cfRule>
    <cfRule type="expression" dxfId="114" priority="231">
      <formula>H97&lt;&gt;""</formula>
    </cfRule>
  </conditionalFormatting>
  <conditionalFormatting sqref="G105">
    <cfRule type="expression" dxfId="113" priority="38">
      <formula>AND(F103&lt;&gt;"",G105="",H105="",F107&lt;&gt;"")</formula>
    </cfRule>
    <cfRule type="expression" dxfId="112" priority="133">
      <formula>AND(G105&lt;&gt;"",H105="")</formula>
    </cfRule>
    <cfRule type="expression" dxfId="111" priority="230">
      <formula>H105&lt;&gt;""</formula>
    </cfRule>
  </conditionalFormatting>
  <conditionalFormatting sqref="G113">
    <cfRule type="expression" dxfId="110" priority="37">
      <formula>AND(F111&lt;&gt;"",G113="",H113="",F115&lt;&gt;"")</formula>
    </cfRule>
    <cfRule type="expression" dxfId="109" priority="132">
      <formula>AND(G113&lt;&gt;"",H113="")</formula>
    </cfRule>
    <cfRule type="expression" dxfId="108" priority="229">
      <formula>H113&lt;&gt;""</formula>
    </cfRule>
  </conditionalFormatting>
  <conditionalFormatting sqref="G145">
    <cfRule type="expression" dxfId="107" priority="36">
      <formula>AND(F144&lt;&gt;"",G145="",H145="",F146&lt;&gt;"")</formula>
    </cfRule>
    <cfRule type="expression" dxfId="106" priority="131">
      <formula>AND(G145&lt;&gt;"",H145="")</formula>
    </cfRule>
    <cfRule type="expression" dxfId="105" priority="228">
      <formula>H145&lt;&gt;""</formula>
    </cfRule>
  </conditionalFormatting>
  <conditionalFormatting sqref="G149">
    <cfRule type="expression" dxfId="104" priority="35">
      <formula>AND(F148&lt;&gt;"",G149="",H149="",F150&lt;&gt;"")</formula>
    </cfRule>
    <cfRule type="expression" dxfId="103" priority="130">
      <formula>AND(G149&lt;&gt;"",H149="")</formula>
    </cfRule>
    <cfRule type="expression" dxfId="102" priority="227">
      <formula>H149&lt;&gt;""</formula>
    </cfRule>
  </conditionalFormatting>
  <conditionalFormatting sqref="G168">
    <cfRule type="expression" dxfId="101" priority="34">
      <formula>AND(F166&lt;&gt;"",G168="",H168="",F170&lt;&gt;"")</formula>
    </cfRule>
    <cfRule type="expression" dxfId="100" priority="129">
      <formula>AND(G168&lt;&gt;"",H168="")</formula>
    </cfRule>
    <cfRule type="expression" dxfId="99" priority="226">
      <formula>H168&lt;&gt;""</formula>
    </cfRule>
  </conditionalFormatting>
  <conditionalFormatting sqref="G176">
    <cfRule type="expression" dxfId="98" priority="33">
      <formula>AND(F174&lt;&gt;"",G176="",H176="",F178&lt;&gt;"")</formula>
    </cfRule>
    <cfRule type="expression" dxfId="97" priority="128">
      <formula>AND(G176&lt;&gt;"",H176="")</formula>
    </cfRule>
    <cfRule type="expression" dxfId="96" priority="225">
      <formula>H176&lt;&gt;""</formula>
    </cfRule>
  </conditionalFormatting>
  <conditionalFormatting sqref="G187">
    <cfRule type="expression" dxfId="95" priority="32">
      <formula>AND(F186&lt;&gt;"",G187="",H187="",F188&lt;&gt;"")</formula>
    </cfRule>
    <cfRule type="expression" dxfId="94" priority="127">
      <formula>AND(G187&lt;&gt;"",H187="")</formula>
    </cfRule>
    <cfRule type="expression" dxfId="93" priority="224">
      <formula>H187&lt;&gt;""</formula>
    </cfRule>
  </conditionalFormatting>
  <conditionalFormatting sqref="G191">
    <cfRule type="expression" dxfId="92" priority="31">
      <formula>AND(F190&lt;&gt;"",G191="",H191="",F192&lt;&gt;"")</formula>
    </cfRule>
    <cfRule type="expression" dxfId="91" priority="126">
      <formula>AND(G191&lt;&gt;"",H191="")</formula>
    </cfRule>
    <cfRule type="expression" dxfId="90" priority="223">
      <formula>H191&lt;&gt;""</formula>
    </cfRule>
  </conditionalFormatting>
  <conditionalFormatting sqref="G212">
    <cfRule type="expression" dxfId="89" priority="30">
      <formula>AND(F208&lt;&gt;"",G212="",H212="",F216&lt;&gt;"")</formula>
    </cfRule>
    <cfRule type="expression" dxfId="88" priority="125">
      <formula>AND(G212&lt;&gt;"",H212="")</formula>
    </cfRule>
    <cfRule type="expression" dxfId="87" priority="222">
      <formula>H212&lt;&gt;""</formula>
    </cfRule>
  </conditionalFormatting>
  <conditionalFormatting sqref="G221">
    <cfRule type="expression" dxfId="86" priority="29">
      <formula>AND(F220&lt;&gt;"",G221="",H221="",F222&lt;&gt;"")</formula>
    </cfRule>
    <cfRule type="expression" dxfId="85" priority="124">
      <formula>AND(G221&lt;&gt;"",H221="")</formula>
    </cfRule>
    <cfRule type="expression" dxfId="84" priority="221">
      <formula>H221&lt;&gt;""</formula>
    </cfRule>
  </conditionalFormatting>
  <conditionalFormatting sqref="G229">
    <cfRule type="expression" dxfId="83" priority="28">
      <formula>AND(F227&lt;&gt;"",G229="",H229="",F231&lt;&gt;"")</formula>
    </cfRule>
    <cfRule type="expression" dxfId="82" priority="123">
      <formula>AND(G229&lt;&gt;"",H229="")</formula>
    </cfRule>
    <cfRule type="expression" dxfId="81" priority="220">
      <formula>H229&lt;&gt;""</formula>
    </cfRule>
  </conditionalFormatting>
  <conditionalFormatting sqref="G235">
    <cfRule type="expression" dxfId="80" priority="27">
      <formula>AND(F234&lt;&gt;"",G235="",H235="",F236&lt;&gt;"")</formula>
    </cfRule>
    <cfRule type="expression" dxfId="79" priority="122">
      <formula>AND(G235&lt;&gt;"",H235="")</formula>
    </cfRule>
    <cfRule type="expression" dxfId="78" priority="219">
      <formula>H235&lt;&gt;""</formula>
    </cfRule>
  </conditionalFormatting>
  <conditionalFormatting sqref="I6">
    <cfRule type="expression" dxfId="77" priority="26">
      <formula>AND(H3&lt;&gt;"",I6="",J6="",H10&lt;&gt;"")</formula>
    </cfRule>
    <cfRule type="expression" dxfId="76" priority="121">
      <formula>AND(I6&lt;&gt;"",J6="")</formula>
    </cfRule>
    <cfRule type="expression" dxfId="75" priority="218">
      <formula>J6&lt;&gt;""</formula>
    </cfRule>
  </conditionalFormatting>
  <conditionalFormatting sqref="I22">
    <cfRule type="expression" dxfId="74" priority="25">
      <formula>AND(H18&lt;&gt;"",I22="",J22="",H26&lt;&gt;"")</formula>
    </cfRule>
    <cfRule type="expression" dxfId="73" priority="120">
      <formula>AND(I22&lt;&gt;"",J22="")</formula>
    </cfRule>
    <cfRule type="expression" dxfId="72" priority="217">
      <formula>J22&lt;&gt;""</formula>
    </cfRule>
  </conditionalFormatting>
  <conditionalFormatting sqref="I38">
    <cfRule type="expression" dxfId="71" priority="24">
      <formula>AND(H34&lt;&gt;"",I38="",J38="",H42&lt;&gt;"")</formula>
    </cfRule>
    <cfRule type="expression" dxfId="70" priority="119">
      <formula>AND(I38&lt;&gt;"",J38="")</formula>
    </cfRule>
    <cfRule type="expression" dxfId="69" priority="216">
      <formula>J38&lt;&gt;""</formula>
    </cfRule>
  </conditionalFormatting>
  <conditionalFormatting sqref="I54">
    <cfRule type="expression" dxfId="68" priority="23">
      <formula>AND(H50&lt;&gt;"",I54="",J54="",H58&lt;&gt;"")</formula>
    </cfRule>
    <cfRule type="expression" dxfId="67" priority="118">
      <formula>AND(I54&lt;&gt;"",J54="")</formula>
    </cfRule>
    <cfRule type="expression" dxfId="66" priority="215">
      <formula>J54&lt;&gt;""</formula>
    </cfRule>
  </conditionalFormatting>
  <conditionalFormatting sqref="I70">
    <cfRule type="expression" dxfId="65" priority="22">
      <formula>AND(H69&lt;&gt;"",I70="",J70="",H71&lt;&gt;"")</formula>
    </cfRule>
    <cfRule type="expression" dxfId="64" priority="117">
      <formula>AND(I70&lt;&gt;"",J70="")</formula>
    </cfRule>
    <cfRule type="expression" dxfId="63" priority="214">
      <formula>J70&lt;&gt;""</formula>
    </cfRule>
  </conditionalFormatting>
  <conditionalFormatting sqref="I74">
    <cfRule type="expression" dxfId="62" priority="21">
      <formula>AND(H73&lt;&gt;"",I74="",J74="",H75&lt;&gt;"")</formula>
    </cfRule>
    <cfRule type="expression" dxfId="61" priority="116">
      <formula>AND(I74&lt;&gt;"",J74="")</formula>
    </cfRule>
    <cfRule type="expression" dxfId="60" priority="213">
      <formula>J74&lt;&gt;""</formula>
    </cfRule>
  </conditionalFormatting>
  <conditionalFormatting sqref="I87">
    <cfRule type="expression" dxfId="59" priority="20">
      <formula>AND(H85&lt;&gt;"",I87="",J87="",H89&lt;&gt;"")</formula>
    </cfRule>
    <cfRule type="expression" dxfId="58" priority="115">
      <formula>AND(I87&lt;&gt;"",J87="")</formula>
    </cfRule>
    <cfRule type="expression" dxfId="57" priority="212">
      <formula>J87&lt;&gt;""</formula>
    </cfRule>
  </conditionalFormatting>
  <conditionalFormatting sqref="I95">
    <cfRule type="expression" dxfId="56" priority="19">
      <formula>AND(H93&lt;&gt;"",I95="",J95="",H97&lt;&gt;"")</formula>
    </cfRule>
    <cfRule type="expression" dxfId="55" priority="114">
      <formula>AND(I95&lt;&gt;"",J95="")</formula>
    </cfRule>
    <cfRule type="expression" dxfId="54" priority="211">
      <formula>J95&lt;&gt;""</formula>
    </cfRule>
  </conditionalFormatting>
  <conditionalFormatting sqref="I103">
    <cfRule type="expression" dxfId="53" priority="18">
      <formula>AND(H101&lt;&gt;"",I103="",J103="",H105&lt;&gt;"")</formula>
    </cfRule>
    <cfRule type="expression" dxfId="52" priority="113">
      <formula>AND(I103&lt;&gt;"",J103="")</formula>
    </cfRule>
    <cfRule type="expression" dxfId="51" priority="210">
      <formula>J103&lt;&gt;""</formula>
    </cfRule>
  </conditionalFormatting>
  <conditionalFormatting sqref="I111">
    <cfRule type="expression" dxfId="50" priority="17">
      <formula>AND(H109&lt;&gt;"",I111="",J111="",H113&lt;&gt;"")</formula>
    </cfRule>
    <cfRule type="expression" dxfId="49" priority="112">
      <formula>AND(I111&lt;&gt;"",J111="")</formula>
    </cfRule>
    <cfRule type="expression" dxfId="48" priority="209">
      <formula>J111&lt;&gt;""</formula>
    </cfRule>
  </conditionalFormatting>
  <conditionalFormatting sqref="I126">
    <cfRule type="expression" dxfId="47" priority="16">
      <formula>AND(H125&lt;&gt;"",I126="",J126="",H127&lt;&gt;"")</formula>
    </cfRule>
    <cfRule type="expression" dxfId="46" priority="111">
      <formula>AND(I126&lt;&gt;"",J126="")</formula>
    </cfRule>
    <cfRule type="expression" dxfId="45" priority="208">
      <formula>J126&lt;&gt;""</formula>
    </cfRule>
  </conditionalFormatting>
  <conditionalFormatting sqref="I130">
    <cfRule type="expression" dxfId="44" priority="15">
      <formula>AND(H129&lt;&gt;"",I130="",J130="",H131&lt;&gt;"")</formula>
    </cfRule>
    <cfRule type="expression" dxfId="43" priority="110">
      <formula>AND(I130&lt;&gt;"",J130="")</formula>
    </cfRule>
    <cfRule type="expression" dxfId="42" priority="207">
      <formula>J130&lt;&gt;""</formula>
    </cfRule>
  </conditionalFormatting>
  <conditionalFormatting sqref="I147">
    <cfRule type="expression" dxfId="41" priority="14">
      <formula>AND(H145&lt;&gt;"",I147="",J147="",H149&lt;&gt;"")</formula>
    </cfRule>
    <cfRule type="expression" dxfId="40" priority="109">
      <formula>AND(I147&lt;&gt;"",J147="")</formula>
    </cfRule>
    <cfRule type="expression" dxfId="39" priority="206">
      <formula>J147&lt;&gt;""</formula>
    </cfRule>
  </conditionalFormatting>
  <conditionalFormatting sqref="I153">
    <cfRule type="expression" dxfId="38" priority="13">
      <formula>AND(H152&lt;&gt;"",I153="",J153="",H154&lt;&gt;"")</formula>
    </cfRule>
    <cfRule type="expression" dxfId="37" priority="108">
      <formula>AND(I153&lt;&gt;"",J153="")</formula>
    </cfRule>
    <cfRule type="expression" dxfId="36" priority="205">
      <formula>J153&lt;&gt;""</formula>
    </cfRule>
  </conditionalFormatting>
  <conditionalFormatting sqref="I172">
    <cfRule type="expression" dxfId="35" priority="12">
      <formula>AND(H168&lt;&gt;"",I172="",J172="",H176&lt;&gt;"")</formula>
    </cfRule>
    <cfRule type="expression" dxfId="34" priority="107">
      <formula>AND(I172&lt;&gt;"",J172="")</formula>
    </cfRule>
    <cfRule type="expression" dxfId="33" priority="204">
      <formula>J172&lt;&gt;""</formula>
    </cfRule>
  </conditionalFormatting>
  <conditionalFormatting sqref="I181">
    <cfRule type="expression" dxfId="32" priority="11">
      <formula>AND(H180&lt;&gt;"",I181="",J181="",H182&lt;&gt;"")</formula>
    </cfRule>
    <cfRule type="expression" dxfId="31" priority="106">
      <formula>AND(I181&lt;&gt;"",J181="")</formula>
    </cfRule>
    <cfRule type="expression" dxfId="30" priority="203">
      <formula>J181&lt;&gt;""</formula>
    </cfRule>
  </conditionalFormatting>
  <conditionalFormatting sqref="I189">
    <cfRule type="expression" dxfId="29" priority="10">
      <formula>AND(H187&lt;&gt;"",I189="",J189="",H191&lt;&gt;"")</formula>
    </cfRule>
    <cfRule type="expression" dxfId="28" priority="105">
      <formula>AND(I189&lt;&gt;"",J189="")</formula>
    </cfRule>
    <cfRule type="expression" dxfId="27" priority="202">
      <formula>J189&lt;&gt;""</formula>
    </cfRule>
  </conditionalFormatting>
  <conditionalFormatting sqref="I195">
    <cfRule type="expression" dxfId="26" priority="9">
      <formula>AND(H194&lt;&gt;"",I195="",J195="",H196&lt;&gt;"")</formula>
    </cfRule>
    <cfRule type="expression" dxfId="25" priority="104">
      <formula>AND(I195&lt;&gt;"",J195="")</formula>
    </cfRule>
    <cfRule type="expression" dxfId="24" priority="201">
      <formula>J195&lt;&gt;""</formula>
    </cfRule>
  </conditionalFormatting>
  <conditionalFormatting sqref="K14">
    <cfRule type="expression" dxfId="23" priority="8">
      <formula>AND(J6&lt;&gt;"",K14="",L14="",J22&lt;&gt;"")</formula>
    </cfRule>
    <cfRule type="expression" dxfId="22" priority="103">
      <formula>AND(K14&lt;&gt;"",L14="")</formula>
    </cfRule>
    <cfRule type="expression" dxfId="21" priority="200">
      <formula>L14&lt;&gt;""</formula>
    </cfRule>
  </conditionalFormatting>
  <conditionalFormatting sqref="K46">
    <cfRule type="expression" dxfId="20" priority="7">
      <formula>AND(J38&lt;&gt;"",K46="",L46="",J54&lt;&gt;"")</formula>
    </cfRule>
    <cfRule type="expression" dxfId="19" priority="102">
      <formula>AND(K46&lt;&gt;"",L46="")</formula>
    </cfRule>
    <cfRule type="expression" dxfId="18" priority="199">
      <formula>L46&lt;&gt;""</formula>
    </cfRule>
  </conditionalFormatting>
  <conditionalFormatting sqref="K63">
    <cfRule type="expression" dxfId="17" priority="6">
      <formula>AND(J62&lt;&gt;"",K63="",L63="",J64&lt;&gt;"")</formula>
    </cfRule>
    <cfRule type="expression" dxfId="16" priority="101">
      <formula>AND(K63&lt;&gt;"",L63="")</formula>
    </cfRule>
    <cfRule type="expression" dxfId="15" priority="198">
      <formula>L63&lt;&gt;""</formula>
    </cfRule>
  </conditionalFormatting>
  <conditionalFormatting sqref="K72">
    <cfRule type="expression" dxfId="14" priority="5">
      <formula>AND(J70&lt;&gt;"",K72="",L72="",J74&lt;&gt;"")</formula>
    </cfRule>
    <cfRule type="expression" dxfId="13" priority="100">
      <formula>AND(K72&lt;&gt;"",L72="")</formula>
    </cfRule>
    <cfRule type="expression" dxfId="12" priority="197">
      <formula>L72&lt;&gt;""</formula>
    </cfRule>
  </conditionalFormatting>
  <conditionalFormatting sqref="K78">
    <cfRule type="expression" dxfId="11" priority="4">
      <formula>AND(J77&lt;&gt;"",K78="",L78="",J79&lt;&gt;"")</formula>
    </cfRule>
    <cfRule type="expression" dxfId="10" priority="99">
      <formula>AND(K78&lt;&gt;"",L78="")</formula>
    </cfRule>
    <cfRule type="expression" dxfId="9" priority="196">
      <formula>L78&lt;&gt;""</formula>
    </cfRule>
  </conditionalFormatting>
  <conditionalFormatting sqref="K128">
    <cfRule type="expression" dxfId="8" priority="3">
      <formula>AND(J126&lt;&gt;"",K128="",L128="",J130&lt;&gt;"")</formula>
    </cfRule>
    <cfRule type="expression" dxfId="7" priority="98">
      <formula>AND(K128&lt;&gt;"",L128="")</formula>
    </cfRule>
    <cfRule type="expression" dxfId="6" priority="195">
      <formula>L128&lt;&gt;""</formula>
    </cfRule>
  </conditionalFormatting>
  <conditionalFormatting sqref="K134">
    <cfRule type="expression" dxfId="5" priority="2">
      <formula>AND(J133&lt;&gt;"",K134="",L134="",J135&lt;&gt;"")</formula>
    </cfRule>
    <cfRule type="expression" dxfId="4" priority="97">
      <formula>AND(K134&lt;&gt;"",L134="")</formula>
    </cfRule>
    <cfRule type="expression" dxfId="3" priority="194">
      <formula>L134&lt;&gt;""</formula>
    </cfRule>
  </conditionalFormatting>
  <conditionalFormatting sqref="M30">
    <cfRule type="expression" dxfId="2" priority="1">
      <formula>AND(L14&lt;&gt;"",M30="",N30="",L46&lt;&gt;"")</formula>
    </cfRule>
    <cfRule type="expression" dxfId="1" priority="96">
      <formula>AND(M30&lt;&gt;"",N30="")</formula>
    </cfRule>
    <cfRule type="expression" dxfId="0" priority="193">
      <formula>N30&lt;&gt;""</formula>
    </cfRule>
  </conditionalFormatting>
  <printOptions horizontalCentered="1"/>
  <pageMargins left="0.21" right="0.21" top="0.21" bottom="0.21" header="0.31" footer="0.31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LISTES!$I$2:$I$27</xm:f>
          </x14:formula1>
          <xm:sqref>L1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00FFFF"/>
  </sheetPr>
  <dimension ref="A1:K34"/>
  <sheetViews>
    <sheetView showGridLines="0" showRowColHeaders="0" showRuler="0" view="pageLayout" topLeftCell="B1" zoomScale="90" zoomScaleNormal="100" zoomScalePageLayoutView="90" workbookViewId="0">
      <selection activeCell="K15" sqref="K15"/>
    </sheetView>
  </sheetViews>
  <sheetFormatPr baseColWidth="10" defaultColWidth="11.42578125" defaultRowHeight="12.75"/>
  <cols>
    <col min="1" max="11" width="12.5703125" style="25" customWidth="1"/>
    <col min="12" max="12" width="3.28515625" style="25" customWidth="1"/>
    <col min="13" max="16384" width="11.42578125" style="25"/>
  </cols>
  <sheetData>
    <row r="1" spans="1:11" ht="22.5" customHeight="1">
      <c r="A1" s="30" t="s">
        <v>318</v>
      </c>
      <c r="B1" s="30" t="s">
        <v>319</v>
      </c>
      <c r="C1" s="30" t="s">
        <v>320</v>
      </c>
      <c r="D1" s="30" t="s">
        <v>321</v>
      </c>
      <c r="E1" s="30" t="s">
        <v>322</v>
      </c>
      <c r="F1" s="30" t="s">
        <v>323</v>
      </c>
      <c r="G1" s="30" t="s">
        <v>331</v>
      </c>
      <c r="H1" s="30" t="s">
        <v>332</v>
      </c>
      <c r="I1" s="30" t="s">
        <v>333</v>
      </c>
      <c r="J1" s="30" t="s">
        <v>229</v>
      </c>
      <c r="K1" s="30" t="s">
        <v>369</v>
      </c>
    </row>
    <row r="2" spans="1:1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1">
      <c r="A3" s="26">
        <v>1</v>
      </c>
      <c r="B3" s="26">
        <v>1</v>
      </c>
      <c r="C3" s="26">
        <v>1</v>
      </c>
      <c r="D3" s="26">
        <v>1</v>
      </c>
      <c r="E3" s="26">
        <v>1</v>
      </c>
      <c r="F3" s="26">
        <v>1</v>
      </c>
      <c r="G3" s="26">
        <v>4</v>
      </c>
      <c r="H3" s="26">
        <v>4</v>
      </c>
      <c r="I3" s="26">
        <v>8</v>
      </c>
      <c r="J3" s="26" t="s">
        <v>268</v>
      </c>
      <c r="K3" s="26" t="s">
        <v>371</v>
      </c>
    </row>
    <row r="4" spans="1:11">
      <c r="A4" s="26">
        <v>2</v>
      </c>
      <c r="B4" s="26">
        <v>2</v>
      </c>
      <c r="C4" s="26">
        <v>2</v>
      </c>
      <c r="D4" s="26">
        <v>2</v>
      </c>
      <c r="E4" s="26">
        <v>2</v>
      </c>
      <c r="F4" s="26">
        <v>2</v>
      </c>
      <c r="G4" s="26">
        <v>5</v>
      </c>
      <c r="H4" s="26">
        <v>5</v>
      </c>
      <c r="I4" s="26">
        <v>9</v>
      </c>
      <c r="J4" s="26" t="s">
        <v>324</v>
      </c>
      <c r="K4" s="87"/>
    </row>
    <row r="5" spans="1:11">
      <c r="A5" s="26">
        <v>3</v>
      </c>
      <c r="B5" s="26">
        <v>3</v>
      </c>
      <c r="C5" s="26">
        <v>3</v>
      </c>
      <c r="D5" s="26">
        <v>3</v>
      </c>
      <c r="E5" s="26">
        <v>3</v>
      </c>
      <c r="F5" s="26">
        <v>3</v>
      </c>
      <c r="G5" s="26">
        <v>6</v>
      </c>
      <c r="H5" s="26">
        <v>6</v>
      </c>
      <c r="I5" s="26">
        <v>10</v>
      </c>
      <c r="J5" s="26" t="s">
        <v>325</v>
      </c>
      <c r="K5" s="88"/>
    </row>
    <row r="6" spans="1:11">
      <c r="A6" s="26">
        <v>4</v>
      </c>
      <c r="B6" s="26">
        <v>4</v>
      </c>
      <c r="C6" s="26">
        <v>4</v>
      </c>
      <c r="D6" s="26">
        <v>4</v>
      </c>
      <c r="E6" s="26">
        <v>4</v>
      </c>
      <c r="F6" s="26">
        <v>4</v>
      </c>
      <c r="G6" s="26">
        <v>7</v>
      </c>
      <c r="H6" s="26">
        <v>7</v>
      </c>
      <c r="I6" s="26">
        <v>11</v>
      </c>
      <c r="J6" s="26" t="s">
        <v>326</v>
      </c>
      <c r="K6" s="246"/>
    </row>
    <row r="7" spans="1:11">
      <c r="A7" s="26">
        <v>5</v>
      </c>
      <c r="B7" s="26">
        <v>5</v>
      </c>
      <c r="C7" s="26">
        <v>5</v>
      </c>
      <c r="D7" s="26">
        <v>5</v>
      </c>
      <c r="E7" s="26">
        <v>5</v>
      </c>
      <c r="F7" s="26">
        <v>5</v>
      </c>
      <c r="G7" s="26">
        <v>8</v>
      </c>
      <c r="H7" s="26">
        <v>8</v>
      </c>
      <c r="I7" s="26">
        <v>12</v>
      </c>
      <c r="J7" s="26" t="s">
        <v>327</v>
      </c>
      <c r="K7" s="246"/>
    </row>
    <row r="8" spans="1:11">
      <c r="A8" s="26">
        <v>6</v>
      </c>
      <c r="B8" s="26">
        <v>6</v>
      </c>
      <c r="C8" s="26">
        <v>6</v>
      </c>
      <c r="D8" s="26">
        <v>6</v>
      </c>
      <c r="E8" s="11"/>
      <c r="F8" s="11"/>
      <c r="G8" s="26">
        <v>9</v>
      </c>
      <c r="H8" s="26">
        <v>9</v>
      </c>
      <c r="I8" s="26">
        <v>13</v>
      </c>
      <c r="J8" s="26" t="s">
        <v>328</v>
      </c>
      <c r="K8" s="246"/>
    </row>
    <row r="9" spans="1:11">
      <c r="A9" s="26">
        <v>7</v>
      </c>
      <c r="B9" s="26">
        <v>7</v>
      </c>
      <c r="C9" s="26">
        <v>7</v>
      </c>
      <c r="D9" s="11"/>
      <c r="E9" s="11"/>
      <c r="F9" s="11"/>
      <c r="G9" s="26">
        <v>10</v>
      </c>
      <c r="H9" s="26">
        <v>10</v>
      </c>
      <c r="I9" s="26">
        <v>14</v>
      </c>
      <c r="J9" s="26" t="s">
        <v>329</v>
      </c>
      <c r="K9" s="246"/>
    </row>
    <row r="10" spans="1:11">
      <c r="A10" s="26">
        <v>8</v>
      </c>
      <c r="B10" s="26">
        <v>8</v>
      </c>
      <c r="C10" s="11"/>
      <c r="D10" s="11"/>
      <c r="E10" s="11"/>
      <c r="F10" s="11"/>
      <c r="G10" s="26">
        <v>11</v>
      </c>
      <c r="H10" s="26">
        <v>11</v>
      </c>
      <c r="I10" s="26">
        <v>15</v>
      </c>
      <c r="J10" s="26" t="s">
        <v>330</v>
      </c>
      <c r="K10" s="246"/>
    </row>
    <row r="11" spans="1:11">
      <c r="A11" s="26">
        <v>9</v>
      </c>
      <c r="B11" s="26">
        <v>9</v>
      </c>
      <c r="C11" s="11"/>
      <c r="D11" s="11"/>
      <c r="E11" s="11"/>
      <c r="F11" s="11"/>
      <c r="G11" s="26">
        <v>12</v>
      </c>
      <c r="H11" s="26">
        <v>12</v>
      </c>
      <c r="I11" s="26">
        <v>16</v>
      </c>
      <c r="J11" s="87"/>
      <c r="K11" s="246"/>
    </row>
    <row r="12" spans="1:11">
      <c r="A12" s="26">
        <v>10</v>
      </c>
      <c r="G12" s="26">
        <v>13</v>
      </c>
      <c r="H12" s="26">
        <v>13</v>
      </c>
      <c r="I12" s="26">
        <v>17</v>
      </c>
    </row>
    <row r="13" spans="1:11">
      <c r="A13" s="26">
        <v>11</v>
      </c>
      <c r="G13" s="26">
        <v>14</v>
      </c>
      <c r="H13" s="26">
        <v>14</v>
      </c>
      <c r="I13" s="26">
        <v>18</v>
      </c>
    </row>
    <row r="14" spans="1:11">
      <c r="A14" s="26">
        <v>12</v>
      </c>
      <c r="G14" s="26">
        <v>15</v>
      </c>
      <c r="H14" s="26">
        <v>15</v>
      </c>
      <c r="I14" s="26">
        <v>19</v>
      </c>
    </row>
    <row r="15" spans="1:11">
      <c r="G15" s="26">
        <v>16</v>
      </c>
      <c r="H15" s="26">
        <v>16</v>
      </c>
      <c r="I15" s="26">
        <v>20</v>
      </c>
    </row>
    <row r="16" spans="1:11">
      <c r="G16" s="26">
        <v>17</v>
      </c>
      <c r="H16" s="26">
        <v>17</v>
      </c>
      <c r="I16" s="26">
        <v>21</v>
      </c>
    </row>
    <row r="17" spans="7:9">
      <c r="G17" s="26">
        <v>18</v>
      </c>
      <c r="H17" s="26">
        <v>18</v>
      </c>
      <c r="I17" s="26">
        <v>22</v>
      </c>
    </row>
    <row r="18" spans="7:9">
      <c r="G18" s="26">
        <v>19</v>
      </c>
      <c r="H18" s="26">
        <v>19</v>
      </c>
      <c r="I18" s="26">
        <v>23</v>
      </c>
    </row>
    <row r="19" spans="7:9">
      <c r="G19" s="26">
        <v>20</v>
      </c>
      <c r="H19" s="26">
        <v>20</v>
      </c>
      <c r="I19" s="26">
        <v>24</v>
      </c>
    </row>
    <row r="20" spans="7:9">
      <c r="G20" s="26">
        <v>21</v>
      </c>
      <c r="H20" s="26">
        <v>21</v>
      </c>
      <c r="I20" s="26">
        <v>25</v>
      </c>
    </row>
    <row r="21" spans="7:9">
      <c r="G21" s="26">
        <v>22</v>
      </c>
      <c r="H21" s="26">
        <v>22</v>
      </c>
      <c r="I21" s="26">
        <v>26</v>
      </c>
    </row>
    <row r="22" spans="7:9">
      <c r="G22" s="26">
        <v>23</v>
      </c>
      <c r="H22" s="26">
        <v>23</v>
      </c>
      <c r="I22" s="26">
        <v>27</v>
      </c>
    </row>
    <row r="23" spans="7:9">
      <c r="G23" s="26">
        <v>24</v>
      </c>
      <c r="H23" s="26">
        <v>24</v>
      </c>
      <c r="I23" s="26">
        <v>28</v>
      </c>
    </row>
    <row r="24" spans="7:9">
      <c r="G24" s="26">
        <v>25</v>
      </c>
      <c r="H24" s="26">
        <v>25</v>
      </c>
      <c r="I24" s="26">
        <v>29</v>
      </c>
    </row>
    <row r="25" spans="7:9">
      <c r="G25" s="26">
        <v>26</v>
      </c>
      <c r="H25" s="26">
        <v>26</v>
      </c>
      <c r="I25" s="26">
        <v>30</v>
      </c>
    </row>
    <row r="26" spans="7:9">
      <c r="G26" s="26">
        <v>27</v>
      </c>
      <c r="H26" s="26">
        <v>27</v>
      </c>
      <c r="I26" s="26">
        <v>31</v>
      </c>
    </row>
    <row r="27" spans="7:9">
      <c r="G27" s="26">
        <v>28</v>
      </c>
      <c r="H27" s="86">
        <v>28</v>
      </c>
      <c r="I27" s="26">
        <v>32</v>
      </c>
    </row>
    <row r="28" spans="7:9">
      <c r="G28" s="26">
        <v>29</v>
      </c>
      <c r="H28" s="86">
        <v>29</v>
      </c>
      <c r="I28" s="88"/>
    </row>
    <row r="29" spans="7:9">
      <c r="G29" s="26">
        <v>30</v>
      </c>
      <c r="H29" s="86">
        <v>30</v>
      </c>
      <c r="I29" s="88"/>
    </row>
    <row r="30" spans="7:9">
      <c r="G30" s="85">
        <v>31</v>
      </c>
      <c r="H30" s="87">
        <v>31</v>
      </c>
      <c r="I30" s="88"/>
    </row>
    <row r="31" spans="7:9">
      <c r="G31" s="26">
        <v>32</v>
      </c>
      <c r="H31" s="26">
        <v>32</v>
      </c>
      <c r="I31" s="11"/>
    </row>
    <row r="32" spans="7:9">
      <c r="G32" s="11"/>
      <c r="H32" s="11"/>
      <c r="I32" s="11"/>
    </row>
    <row r="33" spans="7:9">
      <c r="G33" s="11"/>
      <c r="H33" s="11"/>
      <c r="I33" s="11"/>
    </row>
    <row r="34" spans="7:9">
      <c r="G34" s="11"/>
      <c r="H34" s="11"/>
      <c r="I34" s="11"/>
    </row>
  </sheetData>
  <pageMargins left="0.19685039370078741" right="0.19685039370078741" top="0.19685039370078741" bottom="0.19685039370078741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B1:B104"/>
  <sheetViews>
    <sheetView showGridLines="0" showRowColHeaders="0" showRuler="0" zoomScale="147" zoomScaleNormal="147" zoomScalePageLayoutView="50" workbookViewId="0">
      <pane ySplit="1" topLeftCell="A2" activePane="bottomLeft" state="frozen"/>
      <selection pane="bottomLeft" activeCell="P138" sqref="P138"/>
    </sheetView>
  </sheetViews>
  <sheetFormatPr baseColWidth="10" defaultRowHeight="15"/>
  <cols>
    <col min="1" max="1" width="3.28515625" customWidth="1"/>
    <col min="2" max="10" width="9.5703125" customWidth="1"/>
    <col min="11" max="12" width="5.5703125" customWidth="1"/>
  </cols>
  <sheetData>
    <row r="1" spans="2:2" s="254" customFormat="1" ht="63" customHeight="1" thickBot="1"/>
    <row r="2" spans="2:2" s="252" customFormat="1" ht="32.25" thickTop="1">
      <c r="B2" s="253" t="s">
        <v>376</v>
      </c>
    </row>
    <row r="20" spans="2:2" s="252" customFormat="1" ht="31.5">
      <c r="B20" s="253" t="s">
        <v>373</v>
      </c>
    </row>
    <row r="51" spans="2:2" s="252" customFormat="1" ht="31.5">
      <c r="B51" s="253" t="s">
        <v>374</v>
      </c>
    </row>
    <row r="104" spans="2:2" s="252" customFormat="1" ht="31.5">
      <c r="B104" s="253" t="s">
        <v>375</v>
      </c>
    </row>
  </sheetData>
  <sheetProtection algorithmName="SHA-512" hashValue="v8x5MuAfzE2Mk4PzIqDSKJ5hmxEIiZ1ACHF3rVmPzshcBR/E3T5N2P78I7dibYcSWSZqRn8suCsjVq1wJOFMog==" saltValue="+5dRRsAfsAM2pXaNityigg==" spinCount="100000" sheet="1" objects="1" scenarios="1"/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theme="0" tint="-0.499984740745262"/>
  </sheetPr>
  <dimension ref="B1:F33"/>
  <sheetViews>
    <sheetView showGridLines="0" showRowColHeaders="0" showRuler="0" zoomScale="161" zoomScaleNormal="161" zoomScalePageLayoutView="90" workbookViewId="0"/>
  </sheetViews>
  <sheetFormatPr baseColWidth="10" defaultRowHeight="15"/>
  <cols>
    <col min="1" max="1" width="3.28515625" customWidth="1"/>
    <col min="2" max="2" width="5.42578125" customWidth="1"/>
    <col min="3" max="3" width="13.28515625" customWidth="1"/>
    <col min="4" max="4" width="47.85546875" customWidth="1"/>
    <col min="5" max="5" width="12.5703125" customWidth="1"/>
    <col min="6" max="6" width="14.5703125" customWidth="1"/>
    <col min="7" max="7" width="2.7109375" customWidth="1"/>
  </cols>
  <sheetData>
    <row r="1" spans="2:6" ht="48.75" customHeight="1">
      <c r="B1" s="250" t="s">
        <v>362</v>
      </c>
    </row>
    <row r="2" spans="2:6" ht="46.5" customHeight="1">
      <c r="B2" s="235" t="s">
        <v>363</v>
      </c>
    </row>
    <row r="3" spans="2:6" ht="30" customHeight="1">
      <c r="B3" s="233" t="s">
        <v>359</v>
      </c>
      <c r="C3" s="233" t="s">
        <v>360</v>
      </c>
      <c r="D3" s="233" t="s">
        <v>361</v>
      </c>
      <c r="E3" s="233" t="s">
        <v>364</v>
      </c>
      <c r="F3" s="233" t="s">
        <v>365</v>
      </c>
    </row>
    <row r="4" spans="2:6" ht="42.95" customHeight="1">
      <c r="B4" s="234">
        <v>1</v>
      </c>
      <c r="C4" s="236" t="str">
        <f ca="1">IF(D4="","",TODAY())</f>
        <v/>
      </c>
      <c r="D4" s="237"/>
      <c r="E4" s="234"/>
      <c r="F4" s="234"/>
    </row>
    <row r="5" spans="2:6" ht="42.95" customHeight="1">
      <c r="B5" s="234">
        <v>2</v>
      </c>
      <c r="C5" s="236" t="str">
        <f t="shared" ref="C5:C33" ca="1" si="0">IF(D5="","",TODAY())</f>
        <v/>
      </c>
      <c r="D5" s="237"/>
      <c r="E5" s="234"/>
      <c r="F5" s="234"/>
    </row>
    <row r="6" spans="2:6" ht="42.95" customHeight="1">
      <c r="B6" s="234">
        <v>3</v>
      </c>
      <c r="C6" s="236" t="str">
        <f t="shared" ca="1" si="0"/>
        <v/>
      </c>
      <c r="D6" s="237"/>
      <c r="E6" s="234"/>
      <c r="F6" s="234"/>
    </row>
    <row r="7" spans="2:6" ht="42.95" customHeight="1">
      <c r="B7" s="234">
        <v>4</v>
      </c>
      <c r="C7" s="236" t="str">
        <f t="shared" ca="1" si="0"/>
        <v/>
      </c>
      <c r="D7" s="237"/>
      <c r="E7" s="234"/>
      <c r="F7" s="234"/>
    </row>
    <row r="8" spans="2:6" ht="42.95" customHeight="1">
      <c r="B8" s="234">
        <v>5</v>
      </c>
      <c r="C8" s="236" t="str">
        <f t="shared" ca="1" si="0"/>
        <v/>
      </c>
      <c r="D8" s="237"/>
      <c r="E8" s="234"/>
      <c r="F8" s="234"/>
    </row>
    <row r="9" spans="2:6" ht="42.95" customHeight="1">
      <c r="B9" s="234">
        <v>6</v>
      </c>
      <c r="C9" s="236" t="str">
        <f t="shared" ca="1" si="0"/>
        <v/>
      </c>
      <c r="D9" s="237"/>
      <c r="E9" s="234"/>
      <c r="F9" s="234"/>
    </row>
    <row r="10" spans="2:6" ht="42.95" customHeight="1">
      <c r="B10" s="234">
        <v>7</v>
      </c>
      <c r="C10" s="236" t="str">
        <f t="shared" ca="1" si="0"/>
        <v/>
      </c>
      <c r="D10" s="237"/>
      <c r="E10" s="234"/>
      <c r="F10" s="234"/>
    </row>
    <row r="11" spans="2:6" ht="42.95" customHeight="1">
      <c r="B11" s="234">
        <v>8</v>
      </c>
      <c r="C11" s="236" t="str">
        <f t="shared" ca="1" si="0"/>
        <v/>
      </c>
      <c r="D11" s="237"/>
      <c r="E11" s="234"/>
      <c r="F11" s="234"/>
    </row>
    <row r="12" spans="2:6" ht="42.95" customHeight="1">
      <c r="B12" s="234">
        <v>9</v>
      </c>
      <c r="C12" s="236" t="str">
        <f t="shared" ca="1" si="0"/>
        <v/>
      </c>
      <c r="D12" s="237"/>
      <c r="E12" s="234"/>
      <c r="F12" s="234"/>
    </row>
    <row r="13" spans="2:6" ht="42.95" customHeight="1">
      <c r="B13" s="234">
        <v>10</v>
      </c>
      <c r="C13" s="236" t="str">
        <f t="shared" ca="1" si="0"/>
        <v/>
      </c>
      <c r="D13" s="237"/>
      <c r="E13" s="234"/>
      <c r="F13" s="234"/>
    </row>
    <row r="14" spans="2:6" ht="42.95" customHeight="1">
      <c r="B14" s="234">
        <v>11</v>
      </c>
      <c r="C14" s="236" t="str">
        <f t="shared" ca="1" si="0"/>
        <v/>
      </c>
      <c r="D14" s="237"/>
      <c r="E14" s="234"/>
      <c r="F14" s="234"/>
    </row>
    <row r="15" spans="2:6" ht="42.95" customHeight="1">
      <c r="B15" s="234">
        <v>12</v>
      </c>
      <c r="C15" s="236" t="str">
        <f t="shared" ca="1" si="0"/>
        <v/>
      </c>
      <c r="D15" s="237"/>
      <c r="E15" s="234"/>
      <c r="F15" s="234"/>
    </row>
    <row r="16" spans="2:6" ht="42.95" customHeight="1">
      <c r="B16" s="234">
        <v>13</v>
      </c>
      <c r="C16" s="236" t="str">
        <f t="shared" ca="1" si="0"/>
        <v/>
      </c>
      <c r="D16" s="237"/>
      <c r="E16" s="234"/>
      <c r="F16" s="234"/>
    </row>
    <row r="17" spans="2:6" ht="42.95" customHeight="1">
      <c r="B17" s="234">
        <v>14</v>
      </c>
      <c r="C17" s="236" t="str">
        <f t="shared" ca="1" si="0"/>
        <v/>
      </c>
      <c r="D17" s="237"/>
      <c r="E17" s="234"/>
      <c r="F17" s="234"/>
    </row>
    <row r="18" spans="2:6" ht="42.95" customHeight="1">
      <c r="B18" s="234">
        <v>15</v>
      </c>
      <c r="C18" s="236" t="str">
        <f t="shared" ca="1" si="0"/>
        <v/>
      </c>
      <c r="D18" s="237"/>
      <c r="E18" s="234"/>
      <c r="F18" s="234"/>
    </row>
    <row r="19" spans="2:6" ht="42.95" customHeight="1">
      <c r="B19" s="234">
        <v>16</v>
      </c>
      <c r="C19" s="236" t="str">
        <f t="shared" ca="1" si="0"/>
        <v/>
      </c>
      <c r="D19" s="237"/>
      <c r="E19" s="234"/>
      <c r="F19" s="234"/>
    </row>
    <row r="20" spans="2:6" ht="42.95" customHeight="1">
      <c r="B20" s="234">
        <v>17</v>
      </c>
      <c r="C20" s="236" t="str">
        <f t="shared" ca="1" si="0"/>
        <v/>
      </c>
      <c r="D20" s="237"/>
      <c r="E20" s="234"/>
      <c r="F20" s="234"/>
    </row>
    <row r="21" spans="2:6" ht="42.95" customHeight="1">
      <c r="B21" s="234">
        <v>18</v>
      </c>
      <c r="C21" s="236" t="str">
        <f t="shared" ca="1" si="0"/>
        <v/>
      </c>
      <c r="D21" s="237"/>
      <c r="E21" s="234"/>
      <c r="F21" s="234"/>
    </row>
    <row r="22" spans="2:6" ht="42.95" customHeight="1">
      <c r="B22" s="234">
        <v>19</v>
      </c>
      <c r="C22" s="236" t="str">
        <f t="shared" ca="1" si="0"/>
        <v/>
      </c>
      <c r="D22" s="237"/>
      <c r="E22" s="234"/>
      <c r="F22" s="234"/>
    </row>
    <row r="23" spans="2:6" ht="42.95" customHeight="1">
      <c r="B23" s="234">
        <v>20</v>
      </c>
      <c r="C23" s="236" t="str">
        <f t="shared" ca="1" si="0"/>
        <v/>
      </c>
      <c r="D23" s="237"/>
      <c r="E23" s="234"/>
      <c r="F23" s="234"/>
    </row>
    <row r="24" spans="2:6" ht="42.95" customHeight="1">
      <c r="B24" s="234">
        <v>21</v>
      </c>
      <c r="C24" s="236" t="str">
        <f t="shared" ca="1" si="0"/>
        <v/>
      </c>
      <c r="D24" s="237"/>
      <c r="E24" s="234"/>
      <c r="F24" s="234"/>
    </row>
    <row r="25" spans="2:6" ht="42.95" customHeight="1">
      <c r="B25" s="234">
        <v>22</v>
      </c>
      <c r="C25" s="236" t="str">
        <f t="shared" ca="1" si="0"/>
        <v/>
      </c>
      <c r="D25" s="237"/>
      <c r="E25" s="234"/>
      <c r="F25" s="234"/>
    </row>
    <row r="26" spans="2:6" ht="42.95" customHeight="1">
      <c r="B26" s="234">
        <v>23</v>
      </c>
      <c r="C26" s="236" t="str">
        <f t="shared" ca="1" si="0"/>
        <v/>
      </c>
      <c r="D26" s="237"/>
      <c r="E26" s="234"/>
      <c r="F26" s="234"/>
    </row>
    <row r="27" spans="2:6" ht="42.95" customHeight="1">
      <c r="B27" s="234">
        <v>24</v>
      </c>
      <c r="C27" s="236" t="str">
        <f t="shared" ca="1" si="0"/>
        <v/>
      </c>
      <c r="D27" s="237"/>
      <c r="E27" s="234"/>
      <c r="F27" s="234"/>
    </row>
    <row r="28" spans="2:6" ht="42.95" customHeight="1">
      <c r="B28" s="234">
        <v>25</v>
      </c>
      <c r="C28" s="236" t="str">
        <f t="shared" ca="1" si="0"/>
        <v/>
      </c>
      <c r="D28" s="237"/>
      <c r="E28" s="234"/>
      <c r="F28" s="234"/>
    </row>
    <row r="29" spans="2:6" ht="42.95" customHeight="1">
      <c r="B29" s="234">
        <v>26</v>
      </c>
      <c r="C29" s="236" t="str">
        <f t="shared" ca="1" si="0"/>
        <v/>
      </c>
      <c r="D29" s="237"/>
      <c r="E29" s="234"/>
      <c r="F29" s="234"/>
    </row>
    <row r="30" spans="2:6" ht="42.95" customHeight="1">
      <c r="B30" s="234">
        <v>27</v>
      </c>
      <c r="C30" s="236" t="str">
        <f t="shared" ca="1" si="0"/>
        <v/>
      </c>
      <c r="D30" s="237"/>
      <c r="E30" s="234"/>
      <c r="F30" s="234"/>
    </row>
    <row r="31" spans="2:6" ht="42.95" customHeight="1">
      <c r="B31" s="234">
        <v>28</v>
      </c>
      <c r="C31" s="236" t="str">
        <f t="shared" ca="1" si="0"/>
        <v/>
      </c>
      <c r="D31" s="237"/>
      <c r="E31" s="234"/>
      <c r="F31" s="234"/>
    </row>
    <row r="32" spans="2:6" ht="42.95" customHeight="1">
      <c r="B32" s="234">
        <v>29</v>
      </c>
      <c r="C32" s="236" t="str">
        <f t="shared" ca="1" si="0"/>
        <v/>
      </c>
      <c r="D32" s="237"/>
      <c r="E32" s="234"/>
      <c r="F32" s="234"/>
    </row>
    <row r="33" spans="2:6" ht="42.95" customHeight="1">
      <c r="B33" s="234">
        <v>30</v>
      </c>
      <c r="C33" s="236" t="str">
        <f t="shared" ca="1" si="0"/>
        <v/>
      </c>
      <c r="D33" s="237"/>
      <c r="E33" s="234"/>
      <c r="F33" s="234"/>
    </row>
  </sheetData>
  <sheetProtection algorithmName="SHA-512" hashValue="tI1aWWMYFJMjP7RjEmR0X4z/mzuY+JnHr2roCOOkLzI5Hbglhg2uafDRCwA3KNdNbd2zlXC5JodspPQx1Y1PsQ==" saltValue="Oux+V6yrzBXq3mKHvndm3g==" spinCount="100000" sheet="1" objects="1" scenarios="1"/>
  <pageMargins left="0.19685039370078741" right="0.19685039370078741" top="0.39370078740157483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00B0F0"/>
    <pageSetUpPr fitToPage="1"/>
  </sheetPr>
  <dimension ref="A1:U90"/>
  <sheetViews>
    <sheetView showGridLines="0" showRowColHeaders="0" showRuler="0" zoomScale="142" zoomScaleNormal="142" zoomScaleSheetLayoutView="80" zoomScalePageLayoutView="110" workbookViewId="0">
      <pane xSplit="2" ySplit="7" topLeftCell="C8" activePane="bottomRight" state="frozen"/>
      <selection pane="topRight" activeCell="C1" sqref="C1"/>
      <selection pane="bottomLeft" activeCell="A7" sqref="A7"/>
      <selection pane="bottomRight" sqref="A1:B7"/>
    </sheetView>
  </sheetViews>
  <sheetFormatPr baseColWidth="10" defaultColWidth="11.42578125" defaultRowHeight="11.25"/>
  <cols>
    <col min="1" max="1" width="2.28515625" style="11" customWidth="1"/>
    <col min="2" max="2" width="20" style="11" customWidth="1"/>
    <col min="3" max="5" width="10" style="11" customWidth="1"/>
    <col min="6" max="6" width="9.7109375" style="11" customWidth="1"/>
    <col min="7" max="9" width="10" style="29" hidden="1" customWidth="1"/>
    <col min="10" max="15" width="9.7109375" style="11" customWidth="1"/>
    <col min="16" max="16" width="9.85546875" style="11" customWidth="1"/>
    <col min="17" max="17" width="2.85546875" style="11" hidden="1" customWidth="1"/>
    <col min="18" max="19" width="13.28515625" style="11" customWidth="1"/>
    <col min="20" max="21" width="20" style="29" hidden="1" customWidth="1"/>
    <col min="22" max="22" width="2.28515625" style="11" customWidth="1"/>
    <col min="23" max="23" width="4.28515625" style="11" customWidth="1"/>
    <col min="24" max="70" width="11.42578125" style="11" customWidth="1"/>
    <col min="71" max="16384" width="11.42578125" style="11"/>
  </cols>
  <sheetData>
    <row r="1" spans="1:21" s="68" customFormat="1" ht="5.85" customHeight="1" thickBot="1">
      <c r="A1" s="286" t="s">
        <v>339</v>
      </c>
      <c r="B1" s="286"/>
    </row>
    <row r="2" spans="1:21" s="68" customFormat="1" ht="15" customHeight="1" thickTop="1" thickBot="1">
      <c r="A2" s="286"/>
      <c r="B2" s="286"/>
      <c r="D2" s="168">
        <v>12</v>
      </c>
      <c r="E2" s="167" t="s">
        <v>348</v>
      </c>
      <c r="L2" s="160"/>
      <c r="M2" s="159"/>
      <c r="N2" s="161"/>
      <c r="O2" s="161"/>
      <c r="P2" s="161"/>
      <c r="Q2" s="159"/>
    </row>
    <row r="3" spans="1:21" s="68" customFormat="1" ht="15" customHeight="1" thickTop="1" thickBot="1">
      <c r="A3" s="286"/>
      <c r="B3" s="286"/>
      <c r="C3" s="160"/>
      <c r="D3" s="168"/>
      <c r="E3" s="167" t="s">
        <v>345</v>
      </c>
      <c r="L3" s="160"/>
      <c r="M3" s="238"/>
      <c r="N3" s="238"/>
      <c r="O3" s="238"/>
      <c r="P3" s="238"/>
    </row>
    <row r="4" spans="1:21" s="68" customFormat="1" ht="15" customHeight="1" thickTop="1" thickBot="1">
      <c r="A4" s="286"/>
      <c r="B4" s="286"/>
      <c r="C4" s="69"/>
      <c r="D4" s="168"/>
      <c r="E4" s="167" t="s">
        <v>346</v>
      </c>
      <c r="F4" s="96"/>
      <c r="L4" s="160"/>
      <c r="M4" s="238"/>
      <c r="N4" s="238"/>
      <c r="O4" s="238"/>
      <c r="P4" s="238"/>
    </row>
    <row r="5" spans="1:21" s="68" customFormat="1" ht="15" customHeight="1" thickTop="1" thickBot="1">
      <c r="A5" s="286"/>
      <c r="B5" s="286"/>
      <c r="D5" s="168"/>
      <c r="E5" s="167" t="s">
        <v>347</v>
      </c>
      <c r="F5" s="96"/>
      <c r="L5" s="160"/>
      <c r="M5" s="160"/>
      <c r="N5" s="160"/>
      <c r="O5" s="160"/>
      <c r="P5" s="160"/>
    </row>
    <row r="6" spans="1:21" s="68" customFormat="1" ht="15" customHeight="1" thickTop="1" thickBot="1">
      <c r="A6" s="286"/>
      <c r="B6" s="286"/>
      <c r="D6" s="265"/>
      <c r="E6" s="167" t="s">
        <v>370</v>
      </c>
      <c r="F6" s="96"/>
      <c r="L6" s="160"/>
      <c r="M6" s="160"/>
      <c r="N6" s="160"/>
      <c r="O6" s="160"/>
      <c r="P6" s="160"/>
    </row>
    <row r="7" spans="1:21" s="94" customFormat="1" ht="5.85" customHeight="1" thickTop="1" thickBot="1">
      <c r="A7" s="287"/>
      <c r="B7" s="287"/>
    </row>
    <row r="8" spans="1:21" ht="22.5" customHeight="1" thickTop="1"/>
    <row r="9" spans="1:21" ht="17.25" customHeight="1">
      <c r="B9" s="243" t="s">
        <v>231</v>
      </c>
      <c r="C9" s="33"/>
      <c r="D9" s="34" t="s">
        <v>366</v>
      </c>
      <c r="E9" s="35"/>
      <c r="F9" s="33"/>
      <c r="G9" s="36"/>
      <c r="H9" s="36" t="s">
        <v>230</v>
      </c>
      <c r="I9" s="36"/>
      <c r="J9" s="34"/>
      <c r="K9" s="34" t="str">
        <f>"SUIVI DES MATCHS (G="&amp;IF($D$3="",0,$D$3)&amp;"pts / N="&amp;IF($D$4="",0,$D$4)&amp;"pts / P="&amp;IF($D$5="",0,$D$5)&amp;"pts)"</f>
        <v>SUIVI DES MATCHS (G=0pts / N=0pts / P=0pts)</v>
      </c>
      <c r="L9" s="34"/>
      <c r="M9" s="35"/>
      <c r="N9" s="33"/>
      <c r="O9" s="34" t="s">
        <v>221</v>
      </c>
      <c r="P9" s="35"/>
      <c r="Q9" s="107"/>
      <c r="R9" s="290" t="s">
        <v>229</v>
      </c>
      <c r="S9" s="288" t="s">
        <v>367</v>
      </c>
      <c r="T9" s="108" t="s">
        <v>334</v>
      </c>
      <c r="U9" s="108" t="s">
        <v>229</v>
      </c>
    </row>
    <row r="10" spans="1:21" ht="17.25" customHeight="1">
      <c r="B10" s="32" t="s">
        <v>317</v>
      </c>
      <c r="C10" s="32" t="s">
        <v>217</v>
      </c>
      <c r="D10" s="32" t="s">
        <v>218</v>
      </c>
      <c r="E10" s="32" t="s">
        <v>219</v>
      </c>
      <c r="F10" s="32" t="s">
        <v>222</v>
      </c>
      <c r="G10" s="30" t="s">
        <v>217</v>
      </c>
      <c r="H10" s="30" t="s">
        <v>218</v>
      </c>
      <c r="I10" s="30" t="s">
        <v>219</v>
      </c>
      <c r="J10" s="32" t="s">
        <v>223</v>
      </c>
      <c r="K10" s="32" t="s">
        <v>224</v>
      </c>
      <c r="L10" s="32" t="s">
        <v>225</v>
      </c>
      <c r="M10" s="32" t="s">
        <v>220</v>
      </c>
      <c r="N10" s="32" t="s">
        <v>226</v>
      </c>
      <c r="O10" s="32" t="s">
        <v>227</v>
      </c>
      <c r="P10" s="32" t="s">
        <v>228</v>
      </c>
      <c r="Q10" s="109"/>
      <c r="R10" s="291"/>
      <c r="S10" s="289"/>
      <c r="T10" s="110" t="s">
        <v>335</v>
      </c>
      <c r="U10" s="110" t="s">
        <v>336</v>
      </c>
    </row>
    <row r="11" spans="1:21" ht="15" customHeight="1">
      <c r="B11" s="195"/>
      <c r="C11" s="196"/>
      <c r="D11" s="196"/>
      <c r="E11" s="257" t="str">
        <f>IF($D$6="OUI","A","")</f>
        <v/>
      </c>
      <c r="F11" s="198" t="str">
        <f>IF(B11="","",COUNT(C11:E11))</f>
        <v/>
      </c>
      <c r="G11" s="199" t="str">
        <f>IF(C11="","",IF(C12="","",IF(C11&gt;C12,"V",IF(C11&lt;C12,"D","N"))))</f>
        <v/>
      </c>
      <c r="H11" s="199" t="str">
        <f>IF(D11="","",IF(D13="","",IF(D11&gt;D13,"V",IF(D11&lt;D13,"D","N"))))</f>
        <v/>
      </c>
      <c r="I11" s="200"/>
      <c r="J11" s="198" t="str">
        <f>IF(B11="","",COUNTIF($G11:$I11,"V"))</f>
        <v/>
      </c>
      <c r="K11" s="198" t="str">
        <f>IF(B11="","",COUNTIF($G11:$I11,"N"))</f>
        <v/>
      </c>
      <c r="L11" s="198" t="str">
        <f>IF(B11="","",COUNTIF($G11:$I11,"D"))</f>
        <v/>
      </c>
      <c r="M11" s="198" t="str">
        <f>IF(B11="","",(J11*$D$3)+(K11*$D$4)+(L11*$D$5))</f>
        <v/>
      </c>
      <c r="N11" s="198" t="str">
        <f>IF(B11="","",SUM(C11:E11))</f>
        <v/>
      </c>
      <c r="O11" s="198" t="str">
        <f>IF(B11="","",SUM(C12,D13))</f>
        <v/>
      </c>
      <c r="P11" s="198" t="str">
        <f>IF(B11="","",N11-O11)</f>
        <v/>
      </c>
      <c r="Q11" s="111"/>
      <c r="R11" s="123" t="str">
        <f>IF(B11="","",IF(U11=1,"1er",IF(U11=2,"2ème",IF(U11=3,"3ème",""))))</f>
        <v/>
      </c>
      <c r="S11" s="124"/>
      <c r="T11" s="27" t="str">
        <f>IF(B11="","",IF(F11=0,"",M11*1000000+P11*1000+N11))</f>
        <v/>
      </c>
      <c r="U11" s="112" t="str">
        <f>IF(T11="","",RANK(T11,$T$11:$T$13,0))</f>
        <v/>
      </c>
    </row>
    <row r="12" spans="1:21" ht="15" customHeight="1">
      <c r="B12" s="195"/>
      <c r="C12" s="196"/>
      <c r="D12" s="257" t="str">
        <f>IF($D$6="OUI","A","")</f>
        <v/>
      </c>
      <c r="E12" s="196"/>
      <c r="F12" s="198" t="str">
        <f t="shared" ref="F12:F13" si="0">IF(B12="","",COUNT(C12:E12))</f>
        <v/>
      </c>
      <c r="G12" s="199" t="str">
        <f>IF(C11="","",IF(C12="","",IF(C11&lt;C12,"V",IF(C11&gt;C12,"D","N"))))</f>
        <v/>
      </c>
      <c r="H12" s="200"/>
      <c r="I12" s="199" t="str">
        <f>IF(E12="","",IF(E13="","",IF(E12&gt;E13,"V",IF(E12&lt;E13,"D","N"))))</f>
        <v/>
      </c>
      <c r="J12" s="198" t="str">
        <f t="shared" ref="J12:J13" si="1">IF(B12="","",COUNTIF($G12:$I12,"V"))</f>
        <v/>
      </c>
      <c r="K12" s="198" t="str">
        <f t="shared" ref="K12:K13" si="2">IF(B12="","",COUNTIF($G12:$I12,"N"))</f>
        <v/>
      </c>
      <c r="L12" s="198" t="str">
        <f t="shared" ref="L12:L13" si="3">IF(B12="","",COUNTIF($G12:$I12,"D"))</f>
        <v/>
      </c>
      <c r="M12" s="198" t="str">
        <f t="shared" ref="M12:M13" si="4">IF(B12="","",(J12*$D$3)+(K12*$D$4)+(L12*$D$5))</f>
        <v/>
      </c>
      <c r="N12" s="198" t="str">
        <f t="shared" ref="N12:N13" si="5">IF(B12="","",SUM(C12:E12))</f>
        <v/>
      </c>
      <c r="O12" s="198" t="str">
        <f>IF(B12="","",SUM(C11,E13))</f>
        <v/>
      </c>
      <c r="P12" s="198" t="str">
        <f t="shared" ref="P12:P13" si="6">IF(B12="","",N12-O12)</f>
        <v/>
      </c>
      <c r="Q12" s="111"/>
      <c r="R12" s="123" t="str">
        <f t="shared" ref="R12:R13" si="7">IF(B12="","",IF(U12=1,"1er",IF(U12=2,"2ème",IF(U12=3,"3ème",""))))</f>
        <v/>
      </c>
      <c r="S12" s="124"/>
      <c r="T12" s="27" t="str">
        <f t="shared" ref="T12:T13" si="8">IF(B12="","",IF(F12=0,"",M12*1000000+P12*1000+N12))</f>
        <v/>
      </c>
      <c r="U12" s="112" t="str">
        <f t="shared" ref="U12:U13" si="9">IF(T12="","",RANK(T12,$T$11:$T$13,0))</f>
        <v/>
      </c>
    </row>
    <row r="13" spans="1:21" ht="15" customHeight="1">
      <c r="B13" s="195"/>
      <c r="C13" s="257" t="str">
        <f>IF($D$6="OUI","A","")</f>
        <v/>
      </c>
      <c r="D13" s="196"/>
      <c r="E13" s="196"/>
      <c r="F13" s="198" t="str">
        <f t="shared" si="0"/>
        <v/>
      </c>
      <c r="G13" s="200"/>
      <c r="H13" s="199" t="str">
        <f>IF(D11="","",IF(D13="","",IF(D11&lt;D13,"V",IF(D11&gt;D13,"D","N"))))</f>
        <v/>
      </c>
      <c r="I13" s="199" t="str">
        <f>IF(E12="","",IF(E13="","",IF(E12&lt;E13,"V",IF(E12&gt;E13,"D","N"))))</f>
        <v/>
      </c>
      <c r="J13" s="198" t="str">
        <f t="shared" si="1"/>
        <v/>
      </c>
      <c r="K13" s="198" t="str">
        <f t="shared" si="2"/>
        <v/>
      </c>
      <c r="L13" s="198" t="str">
        <f t="shared" si="3"/>
        <v/>
      </c>
      <c r="M13" s="198" t="str">
        <f t="shared" si="4"/>
        <v/>
      </c>
      <c r="N13" s="198" t="str">
        <f t="shared" si="5"/>
        <v/>
      </c>
      <c r="O13" s="198" t="str">
        <f>IF(B13="","",SUM(D11,E12))</f>
        <v/>
      </c>
      <c r="P13" s="198" t="str">
        <f t="shared" si="6"/>
        <v/>
      </c>
      <c r="Q13" s="111"/>
      <c r="R13" s="123" t="str">
        <f t="shared" si="7"/>
        <v/>
      </c>
      <c r="S13" s="124"/>
      <c r="T13" s="27" t="str">
        <f t="shared" si="8"/>
        <v/>
      </c>
      <c r="U13" s="112" t="str">
        <f t="shared" si="9"/>
        <v/>
      </c>
    </row>
    <row r="14" spans="1:21" ht="12" customHeight="1"/>
    <row r="15" spans="1:21" ht="12" customHeight="1"/>
    <row r="16" spans="1:21" ht="17.25" customHeight="1">
      <c r="B16" s="243" t="s">
        <v>232</v>
      </c>
      <c r="C16" s="33"/>
      <c r="D16" s="34" t="s">
        <v>366</v>
      </c>
      <c r="E16" s="35"/>
      <c r="F16" s="33"/>
      <c r="G16" s="36"/>
      <c r="H16" s="36" t="s">
        <v>230</v>
      </c>
      <c r="I16" s="36"/>
      <c r="J16" s="34"/>
      <c r="K16" s="34" t="str">
        <f>"SUIVI DES MATCHS (G="&amp;IF($D$3="",0,$D$3)&amp;"pts / N="&amp;IF($D$4="",0,$D$4)&amp;"pts / P="&amp;IF($D$5="",0,$D$5)&amp;"pts)"</f>
        <v>SUIVI DES MATCHS (G=0pts / N=0pts / P=0pts)</v>
      </c>
      <c r="L16" s="34"/>
      <c r="M16" s="35"/>
      <c r="N16" s="33"/>
      <c r="O16" s="34" t="s">
        <v>221</v>
      </c>
      <c r="P16" s="35"/>
      <c r="R16" s="290" t="s">
        <v>229</v>
      </c>
      <c r="S16" s="288" t="s">
        <v>367</v>
      </c>
      <c r="T16" s="108" t="s">
        <v>334</v>
      </c>
      <c r="U16" s="108" t="s">
        <v>229</v>
      </c>
    </row>
    <row r="17" spans="2:21" ht="17.25" customHeight="1">
      <c r="B17" s="32" t="s">
        <v>317</v>
      </c>
      <c r="C17" s="32" t="s">
        <v>217</v>
      </c>
      <c r="D17" s="32" t="s">
        <v>218</v>
      </c>
      <c r="E17" s="32" t="s">
        <v>219</v>
      </c>
      <c r="F17" s="32" t="s">
        <v>222</v>
      </c>
      <c r="G17" s="30" t="s">
        <v>217</v>
      </c>
      <c r="H17" s="30" t="s">
        <v>218</v>
      </c>
      <c r="I17" s="30" t="s">
        <v>219</v>
      </c>
      <c r="J17" s="32" t="s">
        <v>223</v>
      </c>
      <c r="K17" s="32" t="s">
        <v>224</v>
      </c>
      <c r="L17" s="32" t="s">
        <v>225</v>
      </c>
      <c r="M17" s="32" t="s">
        <v>220</v>
      </c>
      <c r="N17" s="32" t="s">
        <v>226</v>
      </c>
      <c r="O17" s="32" t="s">
        <v>227</v>
      </c>
      <c r="P17" s="32" t="s">
        <v>228</v>
      </c>
      <c r="R17" s="291"/>
      <c r="S17" s="289"/>
      <c r="T17" s="110" t="s">
        <v>335</v>
      </c>
      <c r="U17" s="110" t="s">
        <v>336</v>
      </c>
    </row>
    <row r="18" spans="2:21" ht="15" customHeight="1">
      <c r="B18" s="195"/>
      <c r="C18" s="196"/>
      <c r="D18" s="196"/>
      <c r="E18" s="257" t="str">
        <f>IF($D$6="OUI","A","")</f>
        <v/>
      </c>
      <c r="F18" s="198" t="str">
        <f>IF(B18="","",COUNT(C18:E18))</f>
        <v/>
      </c>
      <c r="G18" s="199" t="str">
        <f>IF(C18="","",IF(C19="","",IF(C18&gt;C19,"V",IF(C18&lt;C19,"D","N"))))</f>
        <v/>
      </c>
      <c r="H18" s="199" t="str">
        <f>IF(D18="","",IF(D20="","",IF(D18&gt;D20,"V",IF(D18&lt;D20,"D","N"))))</f>
        <v/>
      </c>
      <c r="I18" s="200"/>
      <c r="J18" s="198" t="str">
        <f>IF(B18="","",COUNTIF($G18:$I18,"V"))</f>
        <v/>
      </c>
      <c r="K18" s="198" t="str">
        <f>IF(B18="","",COUNTIF($G18:$I18,"N"))</f>
        <v/>
      </c>
      <c r="L18" s="198" t="str">
        <f>IF(B18="","",COUNTIF($G18:$I18,"D"))</f>
        <v/>
      </c>
      <c r="M18" s="198" t="str">
        <f>IF(B18="","",(J18*$D$3)+(K18*$D$4)+(L18*$D$5))</f>
        <v/>
      </c>
      <c r="N18" s="198" t="str">
        <f>IF(B18="","",SUM(C18:E18))</f>
        <v/>
      </c>
      <c r="O18" s="198" t="str">
        <f>IF(B18="","",SUM(C19,D20))</f>
        <v/>
      </c>
      <c r="P18" s="198" t="str">
        <f>IF(B18="","",N18-O18)</f>
        <v/>
      </c>
      <c r="Q18" s="111"/>
      <c r="R18" s="123" t="str">
        <f>IF(B18="","",IF(U18=1,"1er",IF(U18=2,"2ème",IF(U18=3,"3ème",""))))</f>
        <v/>
      </c>
      <c r="S18" s="124"/>
      <c r="T18" s="27" t="str">
        <f>IF(B18="","",IF(F18=0,"",M18*1000000+P18*1000+N18))</f>
        <v/>
      </c>
      <c r="U18" s="112" t="str">
        <f>IF(T18="","",RANK(T18,$T$18:$T$20,0))</f>
        <v/>
      </c>
    </row>
    <row r="19" spans="2:21" ht="15" customHeight="1">
      <c r="B19" s="195"/>
      <c r="C19" s="196"/>
      <c r="D19" s="257" t="str">
        <f>IF($D$6="OUI","A","")</f>
        <v/>
      </c>
      <c r="E19" s="196"/>
      <c r="F19" s="198" t="str">
        <f t="shared" ref="F19:F20" si="10">IF(B19="","",COUNT(C19:E19))</f>
        <v/>
      </c>
      <c r="G19" s="199" t="str">
        <f>IF(C18="","",IF(C19="","",IF(C18&lt;C19,"V",IF(C18&gt;C19,"D","N"))))</f>
        <v/>
      </c>
      <c r="H19" s="200"/>
      <c r="I19" s="199" t="str">
        <f>IF(E19="","",IF(E20="","",IF(E19&gt;E20,"V",IF(E19&lt;E20,"D","N"))))</f>
        <v/>
      </c>
      <c r="J19" s="198" t="str">
        <f t="shared" ref="J19:J20" si="11">IF(B19="","",COUNTIF($G19:$I19,"V"))</f>
        <v/>
      </c>
      <c r="K19" s="198" t="str">
        <f t="shared" ref="K19:K20" si="12">IF(B19="","",COUNTIF($G19:$I19,"N"))</f>
        <v/>
      </c>
      <c r="L19" s="198" t="str">
        <f t="shared" ref="L19:L20" si="13">IF(B19="","",COUNTIF($G19:$I19,"D"))</f>
        <v/>
      </c>
      <c r="M19" s="198" t="str">
        <f t="shared" ref="M19:M20" si="14">IF(B19="","",(J19*$D$3)+(K19*$D$4)+(L19*$D$5))</f>
        <v/>
      </c>
      <c r="N19" s="198" t="str">
        <f t="shared" ref="N19:N20" si="15">IF(B19="","",SUM(C19:E19))</f>
        <v/>
      </c>
      <c r="O19" s="198" t="str">
        <f>IF(B19="","",SUM(C18,E20))</f>
        <v/>
      </c>
      <c r="P19" s="198" t="str">
        <f t="shared" ref="P19:P20" si="16">IF(B19="","",N19-O19)</f>
        <v/>
      </c>
      <c r="Q19" s="111"/>
      <c r="R19" s="123" t="str">
        <f t="shared" ref="R19:R20" si="17">IF(B19="","",IF(U19=1,"1er",IF(U19=2,"2ème",IF(U19=3,"3ème",""))))</f>
        <v/>
      </c>
      <c r="S19" s="124"/>
      <c r="T19" s="27" t="str">
        <f t="shared" ref="T19:T20" si="18">IF(B19="","",IF(F19=0,"",M19*1000000+P19*1000+N19))</f>
        <v/>
      </c>
      <c r="U19" s="112" t="str">
        <f t="shared" ref="U19:U20" si="19">IF(T19="","",RANK(T19,$T$18:$T$20,0))</f>
        <v/>
      </c>
    </row>
    <row r="20" spans="2:21" ht="15" customHeight="1">
      <c r="B20" s="195"/>
      <c r="C20" s="257" t="str">
        <f>IF($D$6="OUI","A","")</f>
        <v/>
      </c>
      <c r="D20" s="196"/>
      <c r="E20" s="196"/>
      <c r="F20" s="198" t="str">
        <f t="shared" si="10"/>
        <v/>
      </c>
      <c r="G20" s="200"/>
      <c r="H20" s="199" t="str">
        <f>IF(D18="","",IF(D20="","",IF(D18&lt;D20,"V",IF(D18&gt;D20,"D","N"))))</f>
        <v/>
      </c>
      <c r="I20" s="199" t="str">
        <f>IF(E19="","",IF(E20="","",IF(E19&lt;E20,"V",IF(E19&gt;E20,"D","N"))))</f>
        <v/>
      </c>
      <c r="J20" s="198" t="str">
        <f t="shared" si="11"/>
        <v/>
      </c>
      <c r="K20" s="198" t="str">
        <f t="shared" si="12"/>
        <v/>
      </c>
      <c r="L20" s="198" t="str">
        <f t="shared" si="13"/>
        <v/>
      </c>
      <c r="M20" s="198" t="str">
        <f t="shared" si="14"/>
        <v/>
      </c>
      <c r="N20" s="198" t="str">
        <f t="shared" si="15"/>
        <v/>
      </c>
      <c r="O20" s="198" t="str">
        <f>IF(B20="","",SUM(D18,E19))</f>
        <v/>
      </c>
      <c r="P20" s="198" t="str">
        <f t="shared" si="16"/>
        <v/>
      </c>
      <c r="Q20" s="111"/>
      <c r="R20" s="123" t="str">
        <f t="shared" si="17"/>
        <v/>
      </c>
      <c r="S20" s="124"/>
      <c r="T20" s="27" t="str">
        <f t="shared" si="18"/>
        <v/>
      </c>
      <c r="U20" s="112" t="str">
        <f t="shared" si="19"/>
        <v/>
      </c>
    </row>
    <row r="21" spans="2:21" ht="12" customHeight="1"/>
    <row r="22" spans="2:21" ht="12" customHeight="1"/>
    <row r="23" spans="2:21" ht="17.25" customHeight="1">
      <c r="B23" s="243" t="s">
        <v>233</v>
      </c>
      <c r="C23" s="33"/>
      <c r="D23" s="34" t="s">
        <v>366</v>
      </c>
      <c r="E23" s="35"/>
      <c r="F23" s="33"/>
      <c r="G23" s="36"/>
      <c r="H23" s="36" t="s">
        <v>230</v>
      </c>
      <c r="I23" s="36"/>
      <c r="J23" s="34"/>
      <c r="K23" s="34" t="str">
        <f>"SUIVI DES MATCHS (G="&amp;IF($D$3="",0,$D$3)&amp;"pts / N="&amp;IF($D$4="",0,$D$4)&amp;"pts / P="&amp;IF($D$5="",0,$D$5)&amp;"pts)"</f>
        <v>SUIVI DES MATCHS (G=0pts / N=0pts / P=0pts)</v>
      </c>
      <c r="L23" s="34"/>
      <c r="M23" s="35"/>
      <c r="N23" s="33"/>
      <c r="O23" s="34" t="s">
        <v>221</v>
      </c>
      <c r="P23" s="35"/>
      <c r="R23" s="290" t="s">
        <v>229</v>
      </c>
      <c r="S23" s="288" t="s">
        <v>367</v>
      </c>
      <c r="T23" s="108" t="s">
        <v>334</v>
      </c>
      <c r="U23" s="108" t="s">
        <v>229</v>
      </c>
    </row>
    <row r="24" spans="2:21" ht="17.25" customHeight="1">
      <c r="B24" s="32" t="s">
        <v>317</v>
      </c>
      <c r="C24" s="32" t="s">
        <v>217</v>
      </c>
      <c r="D24" s="32" t="s">
        <v>218</v>
      </c>
      <c r="E24" s="32" t="s">
        <v>219</v>
      </c>
      <c r="F24" s="32" t="s">
        <v>222</v>
      </c>
      <c r="G24" s="30" t="s">
        <v>217</v>
      </c>
      <c r="H24" s="30" t="s">
        <v>218</v>
      </c>
      <c r="I24" s="30" t="s">
        <v>219</v>
      </c>
      <c r="J24" s="32" t="s">
        <v>223</v>
      </c>
      <c r="K24" s="32" t="s">
        <v>224</v>
      </c>
      <c r="L24" s="32" t="s">
        <v>225</v>
      </c>
      <c r="M24" s="32" t="s">
        <v>220</v>
      </c>
      <c r="N24" s="32" t="s">
        <v>226</v>
      </c>
      <c r="O24" s="32" t="s">
        <v>227</v>
      </c>
      <c r="P24" s="32" t="s">
        <v>228</v>
      </c>
      <c r="R24" s="291"/>
      <c r="S24" s="289"/>
      <c r="T24" s="110" t="s">
        <v>335</v>
      </c>
      <c r="U24" s="110" t="s">
        <v>336</v>
      </c>
    </row>
    <row r="25" spans="2:21" ht="15" customHeight="1">
      <c r="B25" s="195"/>
      <c r="C25" s="196"/>
      <c r="D25" s="196"/>
      <c r="E25" s="257" t="str">
        <f>IF($D$6="OUI","A","")</f>
        <v/>
      </c>
      <c r="F25" s="198" t="str">
        <f>IF(B25="","",COUNT(C25:E25))</f>
        <v/>
      </c>
      <c r="G25" s="199" t="str">
        <f>IF(C25="","",IF(C26="","",IF(C25&gt;C26,"V",IF(C25&lt;C26,"D","N"))))</f>
        <v/>
      </c>
      <c r="H25" s="199" t="str">
        <f>IF(D25="","",IF(D27="","",IF(D25&gt;D27,"V",IF(D25&lt;D27,"D","N"))))</f>
        <v/>
      </c>
      <c r="I25" s="200"/>
      <c r="J25" s="198" t="str">
        <f>IF(B25="","",COUNTIF($G25:$I25,"V"))</f>
        <v/>
      </c>
      <c r="K25" s="198" t="str">
        <f>IF(B25="","",COUNTIF($G25:$I25,"N"))</f>
        <v/>
      </c>
      <c r="L25" s="198" t="str">
        <f>IF(B25="","",COUNTIF($G25:$I25,"D"))</f>
        <v/>
      </c>
      <c r="M25" s="198" t="str">
        <f>IF(B25="","",(J25*$D$3)+(K25*$D$4)+(L25*$D$5))</f>
        <v/>
      </c>
      <c r="N25" s="198" t="str">
        <f>IF(B25="","",SUM(C25:E25))</f>
        <v/>
      </c>
      <c r="O25" s="198" t="str">
        <f>IF(B25="","",SUM(C26,D27))</f>
        <v/>
      </c>
      <c r="P25" s="198" t="str">
        <f>IF(B25="","",N25-O25)</f>
        <v/>
      </c>
      <c r="Q25" s="111"/>
      <c r="R25" s="123" t="str">
        <f>IF(B25="","",IF(U25=1,"1er",IF(U25=2,"2ème",IF(U25=3,"3ème",""))))</f>
        <v/>
      </c>
      <c r="S25" s="124"/>
      <c r="T25" s="27" t="str">
        <f>IF(B25="","",IF(F25=0,"",M25*1000000+P25*1000+N25))</f>
        <v/>
      </c>
      <c r="U25" s="112" t="str">
        <f>IF(T25="","",RANK(T25,$T$25:$T$27,0))</f>
        <v/>
      </c>
    </row>
    <row r="26" spans="2:21" ht="15" customHeight="1">
      <c r="B26" s="195"/>
      <c r="C26" s="196"/>
      <c r="D26" s="257" t="str">
        <f>IF($D$6="OUI","A","")</f>
        <v/>
      </c>
      <c r="E26" s="196"/>
      <c r="F26" s="198" t="str">
        <f t="shared" ref="F26:F27" si="20">IF(B26="","",COUNT(C26:E26))</f>
        <v/>
      </c>
      <c r="G26" s="199" t="str">
        <f>IF(C25="","",IF(C26="","",IF(C25&lt;C26,"V",IF(C25&gt;C26,"D","N"))))</f>
        <v/>
      </c>
      <c r="H26" s="200"/>
      <c r="I26" s="199" t="str">
        <f>IF(E26="","",IF(E27="","",IF(E26&gt;E27,"V",IF(E26&lt;E27,"D","N"))))</f>
        <v/>
      </c>
      <c r="J26" s="198" t="str">
        <f t="shared" ref="J26:J27" si="21">IF(B26="","",COUNTIF($G26:$I26,"V"))</f>
        <v/>
      </c>
      <c r="K26" s="198" t="str">
        <f t="shared" ref="K26:K27" si="22">IF(B26="","",COUNTIF($G26:$I26,"N"))</f>
        <v/>
      </c>
      <c r="L26" s="198" t="str">
        <f t="shared" ref="L26:L27" si="23">IF(B26="","",COUNTIF($G26:$I26,"D"))</f>
        <v/>
      </c>
      <c r="M26" s="198" t="str">
        <f t="shared" ref="M26:M27" si="24">IF(B26="","",(J26*$D$3)+(K26*$D$4)+(L26*$D$5))</f>
        <v/>
      </c>
      <c r="N26" s="198" t="str">
        <f t="shared" ref="N26:N27" si="25">IF(B26="","",SUM(C26:E26))</f>
        <v/>
      </c>
      <c r="O26" s="198" t="str">
        <f>IF(B26="","",SUM(C25,E27))</f>
        <v/>
      </c>
      <c r="P26" s="198" t="str">
        <f t="shared" ref="P26:P27" si="26">IF(B26="","",N26-O26)</f>
        <v/>
      </c>
      <c r="Q26" s="111"/>
      <c r="R26" s="123" t="str">
        <f t="shared" ref="R26:R27" si="27">IF(B26="","",IF(U26=1,"1er",IF(U26=2,"2ème",IF(U26=3,"3ème",""))))</f>
        <v/>
      </c>
      <c r="S26" s="124"/>
      <c r="T26" s="27" t="str">
        <f t="shared" ref="T26:T27" si="28">IF(B26="","",IF(F26=0,"",M26*1000000+P26*1000+N26))</f>
        <v/>
      </c>
      <c r="U26" s="112" t="str">
        <f t="shared" ref="U26:U27" si="29">IF(T26="","",RANK(T26,$T$25:$T$27,0))</f>
        <v/>
      </c>
    </row>
    <row r="27" spans="2:21" ht="15" customHeight="1">
      <c r="B27" s="195"/>
      <c r="C27" s="257" t="str">
        <f>IF($D$6="OUI","A","")</f>
        <v/>
      </c>
      <c r="D27" s="196"/>
      <c r="E27" s="196"/>
      <c r="F27" s="198" t="str">
        <f t="shared" si="20"/>
        <v/>
      </c>
      <c r="G27" s="200"/>
      <c r="H27" s="199" t="str">
        <f>IF(D25="","",IF(D27="","",IF(D25&lt;D27,"V",IF(D25&gt;D27,"D","N"))))</f>
        <v/>
      </c>
      <c r="I27" s="199" t="str">
        <f>IF(E26="","",IF(E27="","",IF(E26&lt;E27,"V",IF(E26&gt;E27,"D","N"))))</f>
        <v/>
      </c>
      <c r="J27" s="198" t="str">
        <f t="shared" si="21"/>
        <v/>
      </c>
      <c r="K27" s="198" t="str">
        <f t="shared" si="22"/>
        <v/>
      </c>
      <c r="L27" s="198" t="str">
        <f t="shared" si="23"/>
        <v/>
      </c>
      <c r="M27" s="198" t="str">
        <f t="shared" si="24"/>
        <v/>
      </c>
      <c r="N27" s="198" t="str">
        <f t="shared" si="25"/>
        <v/>
      </c>
      <c r="O27" s="198" t="str">
        <f>IF(B27="","",SUM(D25,E26))</f>
        <v/>
      </c>
      <c r="P27" s="198" t="str">
        <f t="shared" si="26"/>
        <v/>
      </c>
      <c r="Q27" s="111"/>
      <c r="R27" s="123" t="str">
        <f t="shared" si="27"/>
        <v/>
      </c>
      <c r="S27" s="124"/>
      <c r="T27" s="27" t="str">
        <f t="shared" si="28"/>
        <v/>
      </c>
      <c r="U27" s="112" t="str">
        <f t="shared" si="29"/>
        <v/>
      </c>
    </row>
    <row r="28" spans="2:21" ht="12" customHeight="1"/>
    <row r="29" spans="2:21" ht="12" customHeight="1"/>
    <row r="30" spans="2:21" ht="17.25" customHeight="1">
      <c r="B30" s="243" t="s">
        <v>234</v>
      </c>
      <c r="C30" s="33"/>
      <c r="D30" s="34" t="s">
        <v>366</v>
      </c>
      <c r="E30" s="35"/>
      <c r="F30" s="33"/>
      <c r="G30" s="36"/>
      <c r="H30" s="36" t="s">
        <v>230</v>
      </c>
      <c r="I30" s="36"/>
      <c r="J30" s="34"/>
      <c r="K30" s="34" t="str">
        <f>"SUIVI DES MATCHS (G="&amp;IF($D$3="",0,$D$3)&amp;"pts / N="&amp;IF($D$4="",0,$D$4)&amp;"pts / P="&amp;IF($D$5="",0,$D$5)&amp;"pts)"</f>
        <v>SUIVI DES MATCHS (G=0pts / N=0pts / P=0pts)</v>
      </c>
      <c r="L30" s="34"/>
      <c r="M30" s="35"/>
      <c r="N30" s="33"/>
      <c r="O30" s="34" t="s">
        <v>221</v>
      </c>
      <c r="P30" s="35"/>
      <c r="R30" s="290" t="s">
        <v>229</v>
      </c>
      <c r="S30" s="288" t="s">
        <v>367</v>
      </c>
      <c r="T30" s="108" t="s">
        <v>334</v>
      </c>
      <c r="U30" s="108" t="s">
        <v>229</v>
      </c>
    </row>
    <row r="31" spans="2:21" ht="17.25" customHeight="1">
      <c r="B31" s="32" t="s">
        <v>317</v>
      </c>
      <c r="C31" s="32" t="s">
        <v>217</v>
      </c>
      <c r="D31" s="32" t="s">
        <v>218</v>
      </c>
      <c r="E31" s="32" t="s">
        <v>219</v>
      </c>
      <c r="F31" s="32" t="s">
        <v>222</v>
      </c>
      <c r="G31" s="30" t="s">
        <v>217</v>
      </c>
      <c r="H31" s="30" t="s">
        <v>218</v>
      </c>
      <c r="I31" s="30" t="s">
        <v>219</v>
      </c>
      <c r="J31" s="32" t="s">
        <v>223</v>
      </c>
      <c r="K31" s="32" t="s">
        <v>224</v>
      </c>
      <c r="L31" s="32" t="s">
        <v>225</v>
      </c>
      <c r="M31" s="32" t="s">
        <v>220</v>
      </c>
      <c r="N31" s="32" t="s">
        <v>226</v>
      </c>
      <c r="O31" s="32" t="s">
        <v>227</v>
      </c>
      <c r="P31" s="32" t="s">
        <v>228</v>
      </c>
      <c r="R31" s="291"/>
      <c r="S31" s="289"/>
      <c r="T31" s="110" t="s">
        <v>335</v>
      </c>
      <c r="U31" s="110" t="s">
        <v>336</v>
      </c>
    </row>
    <row r="32" spans="2:21" ht="15" customHeight="1">
      <c r="B32" s="195"/>
      <c r="C32" s="196"/>
      <c r="D32" s="196"/>
      <c r="E32" s="257" t="str">
        <f>IF($D$6="OUI","A","")</f>
        <v/>
      </c>
      <c r="F32" s="198" t="str">
        <f>IF(B32="","",COUNT(C32:E32))</f>
        <v/>
      </c>
      <c r="G32" s="199" t="str">
        <f>IF(C32="","",IF(C33="","",IF(C32&gt;C33,"V",IF(C32&lt;C33,"D","N"))))</f>
        <v/>
      </c>
      <c r="H32" s="199" t="str">
        <f>IF(D32="","",IF(D34="","",IF(D32&gt;D34,"V",IF(D32&lt;D34,"D","N"))))</f>
        <v/>
      </c>
      <c r="I32" s="200"/>
      <c r="J32" s="198" t="str">
        <f>IF(B32="","",COUNTIF($G32:$I32,"V"))</f>
        <v/>
      </c>
      <c r="K32" s="198" t="str">
        <f>IF(B32="","",COUNTIF($G32:$I32,"N"))</f>
        <v/>
      </c>
      <c r="L32" s="198" t="str">
        <f>IF(B32="","",COUNTIF($G32:$I32,"D"))</f>
        <v/>
      </c>
      <c r="M32" s="198" t="str">
        <f>IF(B32="","",(J32*$D$3)+(K32*$D$4)+(L32*$D$5))</f>
        <v/>
      </c>
      <c r="N32" s="198" t="str">
        <f>IF(B32="","",SUM(C32:E32))</f>
        <v/>
      </c>
      <c r="O32" s="198" t="str">
        <f>IF(B32="","",SUM(C33,D34))</f>
        <v/>
      </c>
      <c r="P32" s="198" t="str">
        <f>IF(B32="","",N32-O32)</f>
        <v/>
      </c>
      <c r="Q32" s="111"/>
      <c r="R32" s="123" t="str">
        <f>IF(B32="","",IF(U32=1,"1er",IF(U32=2,"2ème",IF(U32=3,"3ème",""))))</f>
        <v/>
      </c>
      <c r="S32" s="124"/>
      <c r="T32" s="27" t="str">
        <f>IF(B32="","",IF(F32=0,"",M32*1000000+P32*1000+N32))</f>
        <v/>
      </c>
      <c r="U32" s="112" t="str">
        <f>IF(T32="","",RANK(T32,$T$32:$T$34,0))</f>
        <v/>
      </c>
    </row>
    <row r="33" spans="2:21" ht="15" customHeight="1">
      <c r="B33" s="195"/>
      <c r="C33" s="196"/>
      <c r="D33" s="257" t="str">
        <f>IF($D$6="OUI","A","")</f>
        <v/>
      </c>
      <c r="E33" s="196"/>
      <c r="F33" s="198" t="str">
        <f t="shared" ref="F33:F34" si="30">IF(B33="","",COUNT(C33:E33))</f>
        <v/>
      </c>
      <c r="G33" s="199" t="str">
        <f>IF(C32="","",IF(C33="","",IF(C32&lt;C33,"V",IF(C32&gt;C33,"D","N"))))</f>
        <v/>
      </c>
      <c r="H33" s="200"/>
      <c r="I33" s="199" t="str">
        <f>IF(E33="","",IF(E34="","",IF(E33&gt;E34,"V",IF(E33&lt;E34,"D","N"))))</f>
        <v/>
      </c>
      <c r="J33" s="198" t="str">
        <f t="shared" ref="J33:J34" si="31">IF(B33="","",COUNTIF($G33:$I33,"V"))</f>
        <v/>
      </c>
      <c r="K33" s="198" t="str">
        <f t="shared" ref="K33:K34" si="32">IF(B33="","",COUNTIF($G33:$I33,"N"))</f>
        <v/>
      </c>
      <c r="L33" s="198" t="str">
        <f t="shared" ref="L33:L34" si="33">IF(B33="","",COUNTIF($G33:$I33,"D"))</f>
        <v/>
      </c>
      <c r="M33" s="198" t="str">
        <f t="shared" ref="M33:M34" si="34">IF(B33="","",(J33*$D$3)+(K33*$D$4)+(L33*$D$5))</f>
        <v/>
      </c>
      <c r="N33" s="198" t="str">
        <f t="shared" ref="N33:N34" si="35">IF(B33="","",SUM(C33:E33))</f>
        <v/>
      </c>
      <c r="O33" s="198" t="str">
        <f>IF(B33="","",SUM(C32,E34))</f>
        <v/>
      </c>
      <c r="P33" s="198" t="str">
        <f t="shared" ref="P33:P34" si="36">IF(B33="","",N33-O33)</f>
        <v/>
      </c>
      <c r="Q33" s="111"/>
      <c r="R33" s="123" t="str">
        <f t="shared" ref="R33:R34" si="37">IF(B33="","",IF(U33=1,"1er",IF(U33=2,"2ème",IF(U33=3,"3ème",""))))</f>
        <v/>
      </c>
      <c r="S33" s="124"/>
      <c r="T33" s="27" t="str">
        <f t="shared" ref="T33:T34" si="38">IF(B33="","",IF(F33=0,"",M33*1000000+P33*1000+N33))</f>
        <v/>
      </c>
      <c r="U33" s="112" t="str">
        <f t="shared" ref="U33:U34" si="39">IF(T33="","",RANK(T33,$T$32:$T$34,0))</f>
        <v/>
      </c>
    </row>
    <row r="34" spans="2:21" ht="15" customHeight="1">
      <c r="B34" s="195"/>
      <c r="C34" s="257" t="str">
        <f>IF($D$6="OUI","A","")</f>
        <v/>
      </c>
      <c r="D34" s="196"/>
      <c r="E34" s="196"/>
      <c r="F34" s="198" t="str">
        <f t="shared" si="30"/>
        <v/>
      </c>
      <c r="G34" s="200"/>
      <c r="H34" s="199" t="str">
        <f>IF(D32="","",IF(D34="","",IF(D32&lt;D34,"V",IF(D32&gt;D34,"D","N"))))</f>
        <v/>
      </c>
      <c r="I34" s="199" t="str">
        <f>IF(E33="","",IF(E34="","",IF(E33&lt;E34,"V",IF(E33&gt;E34,"D","N"))))</f>
        <v/>
      </c>
      <c r="J34" s="198" t="str">
        <f t="shared" si="31"/>
        <v/>
      </c>
      <c r="K34" s="198" t="str">
        <f t="shared" si="32"/>
        <v/>
      </c>
      <c r="L34" s="198" t="str">
        <f t="shared" si="33"/>
        <v/>
      </c>
      <c r="M34" s="198" t="str">
        <f t="shared" si="34"/>
        <v/>
      </c>
      <c r="N34" s="198" t="str">
        <f t="shared" si="35"/>
        <v/>
      </c>
      <c r="O34" s="198" t="str">
        <f>IF(B34="","",SUM(D32,E33))</f>
        <v/>
      </c>
      <c r="P34" s="198" t="str">
        <f t="shared" si="36"/>
        <v/>
      </c>
      <c r="Q34" s="111"/>
      <c r="R34" s="123" t="str">
        <f t="shared" si="37"/>
        <v/>
      </c>
      <c r="S34" s="124"/>
      <c r="T34" s="27" t="str">
        <f t="shared" si="38"/>
        <v/>
      </c>
      <c r="U34" s="112" t="str">
        <f t="shared" si="39"/>
        <v/>
      </c>
    </row>
    <row r="35" spans="2:21" ht="12" customHeight="1"/>
    <row r="36" spans="2:21" ht="12" customHeight="1"/>
    <row r="37" spans="2:21" ht="17.25" customHeight="1">
      <c r="B37" s="243" t="s">
        <v>235</v>
      </c>
      <c r="C37" s="33"/>
      <c r="D37" s="34" t="s">
        <v>366</v>
      </c>
      <c r="E37" s="35"/>
      <c r="F37" s="33"/>
      <c r="G37" s="36"/>
      <c r="H37" s="36" t="s">
        <v>230</v>
      </c>
      <c r="I37" s="36"/>
      <c r="J37" s="34"/>
      <c r="K37" s="34" t="str">
        <f>"SUIVI DES MATCHS (G="&amp;IF($D$3="",0,$D$3)&amp;"pts / N="&amp;IF($D$4="",0,$D$4)&amp;"pts / P="&amp;IF($D$5="",0,$D$5)&amp;"pts)"</f>
        <v>SUIVI DES MATCHS (G=0pts / N=0pts / P=0pts)</v>
      </c>
      <c r="L37" s="34"/>
      <c r="M37" s="35"/>
      <c r="N37" s="33"/>
      <c r="O37" s="34" t="s">
        <v>221</v>
      </c>
      <c r="P37" s="35"/>
      <c r="R37" s="290" t="s">
        <v>229</v>
      </c>
      <c r="S37" s="288" t="s">
        <v>367</v>
      </c>
      <c r="T37" s="108" t="s">
        <v>334</v>
      </c>
      <c r="U37" s="108" t="s">
        <v>229</v>
      </c>
    </row>
    <row r="38" spans="2:21" ht="17.25" customHeight="1">
      <c r="B38" s="32" t="s">
        <v>317</v>
      </c>
      <c r="C38" s="32" t="s">
        <v>217</v>
      </c>
      <c r="D38" s="32" t="s">
        <v>218</v>
      </c>
      <c r="E38" s="32" t="s">
        <v>219</v>
      </c>
      <c r="F38" s="32" t="s">
        <v>222</v>
      </c>
      <c r="G38" s="30" t="s">
        <v>217</v>
      </c>
      <c r="H38" s="30" t="s">
        <v>218</v>
      </c>
      <c r="I38" s="30" t="s">
        <v>219</v>
      </c>
      <c r="J38" s="32" t="s">
        <v>223</v>
      </c>
      <c r="K38" s="32" t="s">
        <v>224</v>
      </c>
      <c r="L38" s="32" t="s">
        <v>225</v>
      </c>
      <c r="M38" s="32" t="s">
        <v>220</v>
      </c>
      <c r="N38" s="32" t="s">
        <v>226</v>
      </c>
      <c r="O38" s="32" t="s">
        <v>227</v>
      </c>
      <c r="P38" s="32" t="s">
        <v>228</v>
      </c>
      <c r="R38" s="291"/>
      <c r="S38" s="289"/>
      <c r="T38" s="110" t="s">
        <v>335</v>
      </c>
      <c r="U38" s="110" t="s">
        <v>336</v>
      </c>
    </row>
    <row r="39" spans="2:21" ht="15" customHeight="1">
      <c r="B39" s="195"/>
      <c r="C39" s="196"/>
      <c r="D39" s="196"/>
      <c r="E39" s="257" t="str">
        <f>IF($D$6="OUI","A","")</f>
        <v/>
      </c>
      <c r="F39" s="198" t="str">
        <f>IF(B39="","",COUNT(C39:E39))</f>
        <v/>
      </c>
      <c r="G39" s="199" t="str">
        <f>IF(C39="","",IF(C40="","",IF(C39&gt;C40,"V",IF(C39&lt;C40,"D","N"))))</f>
        <v/>
      </c>
      <c r="H39" s="199" t="str">
        <f>IF(D39="","",IF(D41="","",IF(D39&gt;D41,"V",IF(D39&lt;D41,"D","N"))))</f>
        <v/>
      </c>
      <c r="I39" s="200"/>
      <c r="J39" s="198" t="str">
        <f>IF(B39="","",COUNTIF($G39:$I39,"V"))</f>
        <v/>
      </c>
      <c r="K39" s="198" t="str">
        <f>IF(B39="","",COUNTIF($G39:$I39,"N"))</f>
        <v/>
      </c>
      <c r="L39" s="198" t="str">
        <f>IF(B39="","",COUNTIF($G39:$I39,"D"))</f>
        <v/>
      </c>
      <c r="M39" s="198" t="str">
        <f>IF(B39="","",(J39*$D$3)+(K39*$D$4)+(L39*$D$5))</f>
        <v/>
      </c>
      <c r="N39" s="198" t="str">
        <f>IF(B39="","",SUM(C39:E39))</f>
        <v/>
      </c>
      <c r="O39" s="198" t="str">
        <f>IF(B39="","",SUM(C40,D41))</f>
        <v/>
      </c>
      <c r="P39" s="198" t="str">
        <f>IF(B39="","",N39-O39)</f>
        <v/>
      </c>
      <c r="Q39" s="111"/>
      <c r="R39" s="123" t="str">
        <f>IF(B39="","",IF(U39=1,"1er",IF(U39=2,"2ème",IF(U39=3,"3ème",""))))</f>
        <v/>
      </c>
      <c r="S39" s="124"/>
      <c r="T39" s="27" t="str">
        <f>IF(B39="","",IF(F39=0,"",M39*1000000+P39*1000+N39))</f>
        <v/>
      </c>
      <c r="U39" s="112" t="str">
        <f>IF(T39="","",RANK(T39,$T$39:$T$41,0))</f>
        <v/>
      </c>
    </row>
    <row r="40" spans="2:21" ht="15" customHeight="1">
      <c r="B40" s="195"/>
      <c r="C40" s="196"/>
      <c r="D40" s="257" t="str">
        <f>IF($D$6="OUI","A","")</f>
        <v/>
      </c>
      <c r="E40" s="196"/>
      <c r="F40" s="198" t="str">
        <f t="shared" ref="F40:F41" si="40">IF(B40="","",COUNT(C40:E40))</f>
        <v/>
      </c>
      <c r="G40" s="199" t="str">
        <f>IF(C39="","",IF(C40="","",IF(C39&lt;C40,"V",IF(C39&gt;C40,"D","N"))))</f>
        <v/>
      </c>
      <c r="H40" s="200"/>
      <c r="I40" s="199" t="str">
        <f>IF(E40="","",IF(E41="","",IF(E40&gt;E41,"V",IF(E40&lt;E41,"D","N"))))</f>
        <v/>
      </c>
      <c r="J40" s="198" t="str">
        <f t="shared" ref="J40:J41" si="41">IF(B40="","",COUNTIF($G40:$I40,"V"))</f>
        <v/>
      </c>
      <c r="K40" s="198" t="str">
        <f t="shared" ref="K40:K41" si="42">IF(B40="","",COUNTIF($G40:$I40,"N"))</f>
        <v/>
      </c>
      <c r="L40" s="198" t="str">
        <f t="shared" ref="L40:L41" si="43">IF(B40="","",COUNTIF($G40:$I40,"D"))</f>
        <v/>
      </c>
      <c r="M40" s="198" t="str">
        <f t="shared" ref="M40:M41" si="44">IF(B40="","",(J40*$D$3)+(K40*$D$4)+(L40*$D$5))</f>
        <v/>
      </c>
      <c r="N40" s="198" t="str">
        <f t="shared" ref="N40:N41" si="45">IF(B40="","",SUM(C40:E40))</f>
        <v/>
      </c>
      <c r="O40" s="198" t="str">
        <f>IF(B40="","",SUM(C39,E41))</f>
        <v/>
      </c>
      <c r="P40" s="198" t="str">
        <f t="shared" ref="P40:P41" si="46">IF(B40="","",N40-O40)</f>
        <v/>
      </c>
      <c r="Q40" s="111"/>
      <c r="R40" s="123" t="str">
        <f t="shared" ref="R40:R41" si="47">IF(B40="","",IF(U40=1,"1er",IF(U40=2,"2ème",IF(U40=3,"3ème",""))))</f>
        <v/>
      </c>
      <c r="S40" s="124"/>
      <c r="T40" s="27" t="str">
        <f t="shared" ref="T40:T41" si="48">IF(B40="","",IF(F40=0,"",M40*1000000+P40*1000+N40))</f>
        <v/>
      </c>
      <c r="U40" s="112" t="str">
        <f t="shared" ref="U40:U41" si="49">IF(T40="","",RANK(T40,$T$39:$T$41,0))</f>
        <v/>
      </c>
    </row>
    <row r="41" spans="2:21" ht="15" customHeight="1">
      <c r="B41" s="195"/>
      <c r="C41" s="257" t="str">
        <f>IF($D$6="OUI","A","")</f>
        <v/>
      </c>
      <c r="D41" s="196"/>
      <c r="E41" s="196"/>
      <c r="F41" s="198" t="str">
        <f t="shared" si="40"/>
        <v/>
      </c>
      <c r="G41" s="200"/>
      <c r="H41" s="199" t="str">
        <f>IF(D39="","",IF(D41="","",IF(D39&lt;D41,"V",IF(D39&gt;D41,"D","N"))))</f>
        <v/>
      </c>
      <c r="I41" s="199" t="str">
        <f>IF(E40="","",IF(E41="","",IF(E40&lt;E41,"V",IF(E40&gt;E41,"D","N"))))</f>
        <v/>
      </c>
      <c r="J41" s="198" t="str">
        <f t="shared" si="41"/>
        <v/>
      </c>
      <c r="K41" s="198" t="str">
        <f t="shared" si="42"/>
        <v/>
      </c>
      <c r="L41" s="198" t="str">
        <f t="shared" si="43"/>
        <v/>
      </c>
      <c r="M41" s="198" t="str">
        <f t="shared" si="44"/>
        <v/>
      </c>
      <c r="N41" s="198" t="str">
        <f t="shared" si="45"/>
        <v/>
      </c>
      <c r="O41" s="198" t="str">
        <f>IF(B41="","",SUM(D39,E40))</f>
        <v/>
      </c>
      <c r="P41" s="198" t="str">
        <f t="shared" si="46"/>
        <v/>
      </c>
      <c r="Q41" s="111"/>
      <c r="R41" s="123" t="str">
        <f t="shared" si="47"/>
        <v/>
      </c>
      <c r="S41" s="124"/>
      <c r="T41" s="27" t="str">
        <f t="shared" si="48"/>
        <v/>
      </c>
      <c r="U41" s="112" t="str">
        <f t="shared" si="49"/>
        <v/>
      </c>
    </row>
    <row r="42" spans="2:21" ht="12" customHeight="1"/>
    <row r="43" spans="2:21" ht="12" customHeight="1"/>
    <row r="44" spans="2:21" ht="17.25" customHeight="1">
      <c r="B44" s="243" t="s">
        <v>236</v>
      </c>
      <c r="C44" s="33"/>
      <c r="D44" s="34" t="s">
        <v>366</v>
      </c>
      <c r="E44" s="35"/>
      <c r="F44" s="33"/>
      <c r="G44" s="36"/>
      <c r="H44" s="36" t="s">
        <v>230</v>
      </c>
      <c r="I44" s="36"/>
      <c r="J44" s="34"/>
      <c r="K44" s="34" t="str">
        <f>"SUIVI DES MATCHS (G="&amp;IF($D$3="",0,$D$3)&amp;"pts / N="&amp;IF($D$4="",0,$D$4)&amp;"pts / P="&amp;IF($D$5="",0,$D$5)&amp;"pts)"</f>
        <v>SUIVI DES MATCHS (G=0pts / N=0pts / P=0pts)</v>
      </c>
      <c r="L44" s="34"/>
      <c r="M44" s="35"/>
      <c r="N44" s="33"/>
      <c r="O44" s="34" t="s">
        <v>221</v>
      </c>
      <c r="P44" s="35"/>
      <c r="R44" s="290" t="s">
        <v>229</v>
      </c>
      <c r="S44" s="288" t="s">
        <v>367</v>
      </c>
      <c r="T44" s="108" t="s">
        <v>334</v>
      </c>
      <c r="U44" s="108" t="s">
        <v>229</v>
      </c>
    </row>
    <row r="45" spans="2:21" ht="17.25" customHeight="1">
      <c r="B45" s="32" t="s">
        <v>317</v>
      </c>
      <c r="C45" s="32" t="s">
        <v>217</v>
      </c>
      <c r="D45" s="32" t="s">
        <v>218</v>
      </c>
      <c r="E45" s="32" t="s">
        <v>219</v>
      </c>
      <c r="F45" s="32" t="s">
        <v>222</v>
      </c>
      <c r="G45" s="30" t="s">
        <v>217</v>
      </c>
      <c r="H45" s="30" t="s">
        <v>218</v>
      </c>
      <c r="I45" s="30" t="s">
        <v>219</v>
      </c>
      <c r="J45" s="32" t="s">
        <v>223</v>
      </c>
      <c r="K45" s="32" t="s">
        <v>224</v>
      </c>
      <c r="L45" s="32" t="s">
        <v>225</v>
      </c>
      <c r="M45" s="32" t="s">
        <v>220</v>
      </c>
      <c r="N45" s="32" t="s">
        <v>226</v>
      </c>
      <c r="O45" s="32" t="s">
        <v>227</v>
      </c>
      <c r="P45" s="32" t="s">
        <v>228</v>
      </c>
      <c r="R45" s="291"/>
      <c r="S45" s="289"/>
      <c r="T45" s="110" t="s">
        <v>335</v>
      </c>
      <c r="U45" s="110" t="s">
        <v>336</v>
      </c>
    </row>
    <row r="46" spans="2:21" ht="15" customHeight="1">
      <c r="B46" s="195"/>
      <c r="C46" s="196"/>
      <c r="D46" s="196"/>
      <c r="E46" s="257" t="str">
        <f>IF($D$6="OUI","A","")</f>
        <v/>
      </c>
      <c r="F46" s="198" t="str">
        <f>IF(B46="","",COUNT(C46:E46))</f>
        <v/>
      </c>
      <c r="G46" s="199" t="str">
        <f>IF(C46="","",IF(C47="","",IF(C46&gt;C47,"V",IF(C46&lt;C47,"D","N"))))</f>
        <v/>
      </c>
      <c r="H46" s="199" t="str">
        <f>IF(D46="","",IF(D48="","",IF(D46&gt;D48,"V",IF(D46&lt;D48,"D","N"))))</f>
        <v/>
      </c>
      <c r="I46" s="200"/>
      <c r="J46" s="198" t="str">
        <f>IF(B46="","",COUNTIF($G46:$I46,"V"))</f>
        <v/>
      </c>
      <c r="K46" s="198" t="str">
        <f>IF(B46="","",COUNTIF($G46:$I46,"N"))</f>
        <v/>
      </c>
      <c r="L46" s="198" t="str">
        <f>IF(B46="","",COUNTIF($G46:$I46,"D"))</f>
        <v/>
      </c>
      <c r="M46" s="198" t="str">
        <f>IF(B46="","",(J46*$D$3)+(K46*$D$4)+(L46*$D$5))</f>
        <v/>
      </c>
      <c r="N46" s="198" t="str">
        <f>IF(B46="","",SUM(C46:E46))</f>
        <v/>
      </c>
      <c r="O46" s="198" t="str">
        <f>IF(B46="","",SUM(C47,D48))</f>
        <v/>
      </c>
      <c r="P46" s="198" t="str">
        <f>IF(B46="","",N46-O46)</f>
        <v/>
      </c>
      <c r="Q46" s="111"/>
      <c r="R46" s="123" t="str">
        <f>IF(B46="","",IF(U46=1,"1er",IF(U46=2,"2ème",IF(U46=3,"3ème",""))))</f>
        <v/>
      </c>
      <c r="S46" s="124"/>
      <c r="T46" s="27" t="str">
        <f>IF(B46="","",IF(F46=0,"",M46*1000000+P46*1000+N46))</f>
        <v/>
      </c>
      <c r="U46" s="112" t="str">
        <f>IF(T46="","",RANK(T46,$T$46:$T$48,0))</f>
        <v/>
      </c>
    </row>
    <row r="47" spans="2:21" ht="15" customHeight="1">
      <c r="B47" s="195"/>
      <c r="C47" s="196"/>
      <c r="D47" s="257" t="str">
        <f>IF($D$6="OUI","A","")</f>
        <v/>
      </c>
      <c r="E47" s="196"/>
      <c r="F47" s="198" t="str">
        <f t="shared" ref="F47:F48" si="50">IF(B47="","",COUNT(C47:E47))</f>
        <v/>
      </c>
      <c r="G47" s="199" t="str">
        <f>IF(C46="","",IF(C47="","",IF(C46&lt;C47,"V",IF(C46&gt;C47,"D","N"))))</f>
        <v/>
      </c>
      <c r="H47" s="200"/>
      <c r="I47" s="199" t="str">
        <f>IF(E47="","",IF(E48="","",IF(E47&gt;E48,"V",IF(E47&lt;E48,"D","N"))))</f>
        <v/>
      </c>
      <c r="J47" s="198" t="str">
        <f t="shared" ref="J47:J48" si="51">IF(B47="","",COUNTIF($G47:$I47,"V"))</f>
        <v/>
      </c>
      <c r="K47" s="198" t="str">
        <f t="shared" ref="K47:K48" si="52">IF(B47="","",COUNTIF($G47:$I47,"N"))</f>
        <v/>
      </c>
      <c r="L47" s="198" t="str">
        <f t="shared" ref="L47:L48" si="53">IF(B47="","",COUNTIF($G47:$I47,"D"))</f>
        <v/>
      </c>
      <c r="M47" s="198" t="str">
        <f t="shared" ref="M47:M48" si="54">IF(B47="","",(J47*$D$3)+(K47*$D$4)+(L47*$D$5))</f>
        <v/>
      </c>
      <c r="N47" s="198" t="str">
        <f t="shared" ref="N47:N48" si="55">IF(B47="","",SUM(C47:E47))</f>
        <v/>
      </c>
      <c r="O47" s="198" t="str">
        <f>IF(B47="","",SUM(C46,E48))</f>
        <v/>
      </c>
      <c r="P47" s="198" t="str">
        <f t="shared" ref="P47:P48" si="56">IF(B47="","",N47-O47)</f>
        <v/>
      </c>
      <c r="Q47" s="111"/>
      <c r="R47" s="123" t="str">
        <f t="shared" ref="R47:R48" si="57">IF(B47="","",IF(U47=1,"1er",IF(U47=2,"2ème",IF(U47=3,"3ème",""))))</f>
        <v/>
      </c>
      <c r="S47" s="124"/>
      <c r="T47" s="27" t="str">
        <f t="shared" ref="T47:T48" si="58">IF(B47="","",IF(F47=0,"",M47*1000000+P47*1000+N47))</f>
        <v/>
      </c>
      <c r="U47" s="112" t="str">
        <f t="shared" ref="U47:U48" si="59">IF(T47="","",RANK(T47,$T$46:$T$48,0))</f>
        <v/>
      </c>
    </row>
    <row r="48" spans="2:21" ht="15" customHeight="1">
      <c r="B48" s="195"/>
      <c r="C48" s="257" t="str">
        <f>IF($D$6="OUI","A","")</f>
        <v/>
      </c>
      <c r="D48" s="196"/>
      <c r="E48" s="196"/>
      <c r="F48" s="198" t="str">
        <f t="shared" si="50"/>
        <v/>
      </c>
      <c r="G48" s="200"/>
      <c r="H48" s="199" t="str">
        <f>IF(D46="","",IF(D48="","",IF(D46&lt;D48,"V",IF(D46&gt;D48,"D","N"))))</f>
        <v/>
      </c>
      <c r="I48" s="199" t="str">
        <f>IF(E47="","",IF(E48="","",IF(E47&lt;E48,"V",IF(E47&gt;E48,"D","N"))))</f>
        <v/>
      </c>
      <c r="J48" s="198" t="str">
        <f t="shared" si="51"/>
        <v/>
      </c>
      <c r="K48" s="198" t="str">
        <f t="shared" si="52"/>
        <v/>
      </c>
      <c r="L48" s="198" t="str">
        <f t="shared" si="53"/>
        <v/>
      </c>
      <c r="M48" s="198" t="str">
        <f t="shared" si="54"/>
        <v/>
      </c>
      <c r="N48" s="198" t="str">
        <f t="shared" si="55"/>
        <v/>
      </c>
      <c r="O48" s="198" t="str">
        <f>IF(B48="","",SUM(D46,E47))</f>
        <v/>
      </c>
      <c r="P48" s="198" t="str">
        <f t="shared" si="56"/>
        <v/>
      </c>
      <c r="Q48" s="111"/>
      <c r="R48" s="123" t="str">
        <f t="shared" si="57"/>
        <v/>
      </c>
      <c r="S48" s="124"/>
      <c r="T48" s="27" t="str">
        <f t="shared" si="58"/>
        <v/>
      </c>
      <c r="U48" s="112" t="str">
        <f t="shared" si="59"/>
        <v/>
      </c>
    </row>
    <row r="49" spans="2:21" ht="12" customHeight="1"/>
    <row r="50" spans="2:21" ht="12" customHeight="1"/>
    <row r="51" spans="2:21" ht="17.25" customHeight="1">
      <c r="B51" s="243" t="s">
        <v>237</v>
      </c>
      <c r="C51" s="33"/>
      <c r="D51" s="34" t="s">
        <v>366</v>
      </c>
      <c r="E51" s="35"/>
      <c r="F51" s="33"/>
      <c r="G51" s="36"/>
      <c r="H51" s="36" t="s">
        <v>230</v>
      </c>
      <c r="I51" s="36"/>
      <c r="J51" s="34"/>
      <c r="K51" s="34" t="str">
        <f>"SUIVI DES MATCHS (G="&amp;IF($D$3="",0,$D$3)&amp;"pts / N="&amp;IF($D$4="",0,$D$4)&amp;"pts / P="&amp;IF($D$5="",0,$D$5)&amp;"pts)"</f>
        <v>SUIVI DES MATCHS (G=0pts / N=0pts / P=0pts)</v>
      </c>
      <c r="L51" s="34"/>
      <c r="M51" s="35"/>
      <c r="N51" s="33"/>
      <c r="O51" s="34" t="s">
        <v>221</v>
      </c>
      <c r="P51" s="35"/>
      <c r="R51" s="290" t="s">
        <v>229</v>
      </c>
      <c r="S51" s="288" t="s">
        <v>367</v>
      </c>
      <c r="T51" s="108" t="s">
        <v>334</v>
      </c>
      <c r="U51" s="108" t="s">
        <v>229</v>
      </c>
    </row>
    <row r="52" spans="2:21" ht="17.25" customHeight="1">
      <c r="B52" s="32" t="s">
        <v>317</v>
      </c>
      <c r="C52" s="32" t="s">
        <v>217</v>
      </c>
      <c r="D52" s="32" t="s">
        <v>218</v>
      </c>
      <c r="E52" s="32" t="s">
        <v>219</v>
      </c>
      <c r="F52" s="32" t="s">
        <v>222</v>
      </c>
      <c r="G52" s="30" t="s">
        <v>217</v>
      </c>
      <c r="H52" s="30" t="s">
        <v>218</v>
      </c>
      <c r="I52" s="30" t="s">
        <v>219</v>
      </c>
      <c r="J52" s="32" t="s">
        <v>223</v>
      </c>
      <c r="K52" s="32" t="s">
        <v>224</v>
      </c>
      <c r="L52" s="32" t="s">
        <v>225</v>
      </c>
      <c r="M52" s="32" t="s">
        <v>220</v>
      </c>
      <c r="N52" s="32" t="s">
        <v>226</v>
      </c>
      <c r="O52" s="32" t="s">
        <v>227</v>
      </c>
      <c r="P52" s="32" t="s">
        <v>228</v>
      </c>
      <c r="R52" s="291"/>
      <c r="S52" s="289"/>
      <c r="T52" s="110" t="s">
        <v>335</v>
      </c>
      <c r="U52" s="110" t="s">
        <v>336</v>
      </c>
    </row>
    <row r="53" spans="2:21" ht="15" customHeight="1">
      <c r="B53" s="195"/>
      <c r="C53" s="196"/>
      <c r="D53" s="196"/>
      <c r="E53" s="257" t="str">
        <f>IF($D$6="OUI","A","")</f>
        <v/>
      </c>
      <c r="F53" s="198" t="str">
        <f>IF(B53="","",COUNT(C53:E53))</f>
        <v/>
      </c>
      <c r="G53" s="199" t="str">
        <f>IF(C53="","",IF(C54="","",IF(C53&gt;C54,"V",IF(C53&lt;C54,"D","N"))))</f>
        <v/>
      </c>
      <c r="H53" s="199" t="str">
        <f>IF(D53="","",IF(D55="","",IF(D53&gt;D55,"V",IF(D53&lt;D55,"D","N"))))</f>
        <v/>
      </c>
      <c r="I53" s="200"/>
      <c r="J53" s="198" t="str">
        <f>IF(B53="","",COUNTIF($G53:$I53,"V"))</f>
        <v/>
      </c>
      <c r="K53" s="198" t="str">
        <f>IF(B53="","",COUNTIF($G53:$I53,"N"))</f>
        <v/>
      </c>
      <c r="L53" s="198" t="str">
        <f>IF(B53="","",COUNTIF($G53:$I53,"D"))</f>
        <v/>
      </c>
      <c r="M53" s="198" t="str">
        <f>IF(B53="","",(J53*$D$3)+(K53*$D$4)+(L53*$D$5))</f>
        <v/>
      </c>
      <c r="N53" s="198" t="str">
        <f>IF(B53="","",SUM(C53:E53))</f>
        <v/>
      </c>
      <c r="O53" s="198" t="str">
        <f>IF(B53="","",SUM(C54,D55))</f>
        <v/>
      </c>
      <c r="P53" s="198" t="str">
        <f>IF(B53="","",N53-O53)</f>
        <v/>
      </c>
      <c r="Q53" s="111"/>
      <c r="R53" s="123" t="str">
        <f>IF(B53="","",IF(U53=1,"1er",IF(U53=2,"2ème",IF(U53=3,"3ème",""))))</f>
        <v/>
      </c>
      <c r="S53" s="124"/>
      <c r="T53" s="27" t="str">
        <f>IF(B53="","",IF(F53=0,"",M53*1000000+P53*1000+N53))</f>
        <v/>
      </c>
      <c r="U53" s="112" t="str">
        <f>IF(T53="","",RANK(T53,$T$53:$T$55,0))</f>
        <v/>
      </c>
    </row>
    <row r="54" spans="2:21" ht="15" customHeight="1">
      <c r="B54" s="195"/>
      <c r="C54" s="196"/>
      <c r="D54" s="257" t="str">
        <f>IF($D$6="OUI","A","")</f>
        <v/>
      </c>
      <c r="E54" s="196"/>
      <c r="F54" s="198" t="str">
        <f t="shared" ref="F54:F55" si="60">IF(B54="","",COUNT(C54:E54))</f>
        <v/>
      </c>
      <c r="G54" s="199" t="str">
        <f>IF(C53="","",IF(C54="","",IF(C53&lt;C54,"V",IF(C53&gt;C54,"D","N"))))</f>
        <v/>
      </c>
      <c r="H54" s="200"/>
      <c r="I54" s="199" t="str">
        <f>IF(E54="","",IF(E55="","",IF(E54&gt;E55,"V",IF(E54&lt;E55,"D","N"))))</f>
        <v/>
      </c>
      <c r="J54" s="198" t="str">
        <f t="shared" ref="J54:J55" si="61">IF(B54="","",COUNTIF($G54:$I54,"V"))</f>
        <v/>
      </c>
      <c r="K54" s="198" t="str">
        <f t="shared" ref="K54:K55" si="62">IF(B54="","",COUNTIF($G54:$I54,"N"))</f>
        <v/>
      </c>
      <c r="L54" s="198" t="str">
        <f t="shared" ref="L54:L55" si="63">IF(B54="","",COUNTIF($G54:$I54,"D"))</f>
        <v/>
      </c>
      <c r="M54" s="198" t="str">
        <f t="shared" ref="M54:M55" si="64">IF(B54="","",(J54*$D$3)+(K54*$D$4)+(L54*$D$5))</f>
        <v/>
      </c>
      <c r="N54" s="198" t="str">
        <f t="shared" ref="N54:N55" si="65">IF(B54="","",SUM(C54:E54))</f>
        <v/>
      </c>
      <c r="O54" s="198" t="str">
        <f>IF(B54="","",SUM(C53,E55))</f>
        <v/>
      </c>
      <c r="P54" s="198" t="str">
        <f t="shared" ref="P54:P55" si="66">IF(B54="","",N54-O54)</f>
        <v/>
      </c>
      <c r="Q54" s="111"/>
      <c r="R54" s="123" t="str">
        <f t="shared" ref="R54:R55" si="67">IF(B54="","",IF(U54=1,"1er",IF(U54=2,"2ème",IF(U54=3,"3ème",""))))</f>
        <v/>
      </c>
      <c r="S54" s="124"/>
      <c r="T54" s="27" t="str">
        <f t="shared" ref="T54:T55" si="68">IF(B54="","",IF(F54=0,"",M54*1000000+P54*1000+N54))</f>
        <v/>
      </c>
      <c r="U54" s="112" t="str">
        <f t="shared" ref="U54:U55" si="69">IF(T54="","",RANK(T54,$T$53:$T$55,0))</f>
        <v/>
      </c>
    </row>
    <row r="55" spans="2:21" ht="15" customHeight="1">
      <c r="B55" s="195"/>
      <c r="C55" s="257" t="str">
        <f>IF($D$6="OUI","A","")</f>
        <v/>
      </c>
      <c r="D55" s="196"/>
      <c r="E55" s="196"/>
      <c r="F55" s="198" t="str">
        <f t="shared" si="60"/>
        <v/>
      </c>
      <c r="G55" s="200"/>
      <c r="H55" s="199" t="str">
        <f>IF(D53="","",IF(D55="","",IF(D53&lt;D55,"V",IF(D53&gt;D55,"D","N"))))</f>
        <v/>
      </c>
      <c r="I55" s="199" t="str">
        <f>IF(E54="","",IF(E55="","",IF(E54&lt;E55,"V",IF(E54&gt;E55,"D","N"))))</f>
        <v/>
      </c>
      <c r="J55" s="198" t="str">
        <f t="shared" si="61"/>
        <v/>
      </c>
      <c r="K55" s="198" t="str">
        <f t="shared" si="62"/>
        <v/>
      </c>
      <c r="L55" s="198" t="str">
        <f t="shared" si="63"/>
        <v/>
      </c>
      <c r="M55" s="198" t="str">
        <f t="shared" si="64"/>
        <v/>
      </c>
      <c r="N55" s="198" t="str">
        <f t="shared" si="65"/>
        <v/>
      </c>
      <c r="O55" s="198" t="str">
        <f>IF(B55="","",SUM(D53,E54))</f>
        <v/>
      </c>
      <c r="P55" s="198" t="str">
        <f t="shared" si="66"/>
        <v/>
      </c>
      <c r="Q55" s="111"/>
      <c r="R55" s="123" t="str">
        <f t="shared" si="67"/>
        <v/>
      </c>
      <c r="S55" s="124"/>
      <c r="T55" s="27" t="str">
        <f t="shared" si="68"/>
        <v/>
      </c>
      <c r="U55" s="112" t="str">
        <f t="shared" si="69"/>
        <v/>
      </c>
    </row>
    <row r="56" spans="2:21" ht="12" customHeight="1"/>
    <row r="57" spans="2:21" ht="12" customHeight="1"/>
    <row r="58" spans="2:21" ht="17.25" customHeight="1">
      <c r="B58" s="243" t="s">
        <v>238</v>
      </c>
      <c r="C58" s="33"/>
      <c r="D58" s="34" t="s">
        <v>366</v>
      </c>
      <c r="E58" s="35"/>
      <c r="F58" s="33"/>
      <c r="G58" s="36"/>
      <c r="H58" s="36" t="s">
        <v>230</v>
      </c>
      <c r="I58" s="36"/>
      <c r="J58" s="34"/>
      <c r="K58" s="34" t="str">
        <f>"SUIVI DES MATCHS (G="&amp;IF($D$3="",0,$D$3)&amp;"pts / N="&amp;IF($D$4="",0,$D$4)&amp;"pts / P="&amp;IF($D$5="",0,$D$5)&amp;"pts)"</f>
        <v>SUIVI DES MATCHS (G=0pts / N=0pts / P=0pts)</v>
      </c>
      <c r="L58" s="34"/>
      <c r="M58" s="35"/>
      <c r="N58" s="33"/>
      <c r="O58" s="34" t="s">
        <v>221</v>
      </c>
      <c r="P58" s="35"/>
      <c r="R58" s="290" t="s">
        <v>229</v>
      </c>
      <c r="S58" s="288" t="s">
        <v>367</v>
      </c>
      <c r="T58" s="108" t="s">
        <v>334</v>
      </c>
      <c r="U58" s="108" t="s">
        <v>229</v>
      </c>
    </row>
    <row r="59" spans="2:21" ht="17.25" customHeight="1">
      <c r="B59" s="32" t="s">
        <v>317</v>
      </c>
      <c r="C59" s="32" t="s">
        <v>217</v>
      </c>
      <c r="D59" s="32" t="s">
        <v>218</v>
      </c>
      <c r="E59" s="32" t="s">
        <v>219</v>
      </c>
      <c r="F59" s="32" t="s">
        <v>222</v>
      </c>
      <c r="G59" s="30" t="s">
        <v>217</v>
      </c>
      <c r="H59" s="30" t="s">
        <v>218</v>
      </c>
      <c r="I59" s="30" t="s">
        <v>219</v>
      </c>
      <c r="J59" s="32" t="s">
        <v>223</v>
      </c>
      <c r="K59" s="32" t="s">
        <v>224</v>
      </c>
      <c r="L59" s="32" t="s">
        <v>225</v>
      </c>
      <c r="M59" s="32" t="s">
        <v>220</v>
      </c>
      <c r="N59" s="32" t="s">
        <v>226</v>
      </c>
      <c r="O59" s="32" t="s">
        <v>227</v>
      </c>
      <c r="P59" s="32" t="s">
        <v>228</v>
      </c>
      <c r="R59" s="291"/>
      <c r="S59" s="289"/>
      <c r="T59" s="110" t="s">
        <v>335</v>
      </c>
      <c r="U59" s="110" t="s">
        <v>336</v>
      </c>
    </row>
    <row r="60" spans="2:21" ht="15" customHeight="1">
      <c r="B60" s="195"/>
      <c r="C60" s="196"/>
      <c r="D60" s="196"/>
      <c r="E60" s="257" t="str">
        <f>IF($D$6="OUI","A","")</f>
        <v/>
      </c>
      <c r="F60" s="198" t="str">
        <f>IF(B60="","",COUNT(C60:E60))</f>
        <v/>
      </c>
      <c r="G60" s="199" t="str">
        <f>IF(C60="","",IF(C61="","",IF(C60&gt;C61,"V",IF(C60&lt;C61,"D","N"))))</f>
        <v/>
      </c>
      <c r="H60" s="199" t="str">
        <f>IF(D60="","",IF(D62="","",IF(D60&gt;D62,"V",IF(D60&lt;D62,"D","N"))))</f>
        <v/>
      </c>
      <c r="I60" s="200"/>
      <c r="J60" s="198" t="str">
        <f>IF(B60="","",COUNTIF($G60:$I60,"V"))</f>
        <v/>
      </c>
      <c r="K60" s="198" t="str">
        <f>IF(B60="","",COUNTIF($G60:$I60,"N"))</f>
        <v/>
      </c>
      <c r="L60" s="198" t="str">
        <f>IF(B60="","",COUNTIF($G60:$I60,"D"))</f>
        <v/>
      </c>
      <c r="M60" s="198" t="str">
        <f>IF(B60="","",(J60*$D$3)+(K60*$D$4)+(L60*$D$5))</f>
        <v/>
      </c>
      <c r="N60" s="198" t="str">
        <f>IF(B60="","",SUM(C60:E60))</f>
        <v/>
      </c>
      <c r="O60" s="198" t="str">
        <f>IF(B60="","",SUM(C61,D62))</f>
        <v/>
      </c>
      <c r="P60" s="198" t="str">
        <f>IF(B60="","",N60-O60)</f>
        <v/>
      </c>
      <c r="Q60" s="111"/>
      <c r="R60" s="123" t="str">
        <f>IF(B60="","",IF(U60=1,"1er",IF(U60=2,"2ème",IF(U60=3,"3ème",""))))</f>
        <v/>
      </c>
      <c r="S60" s="124"/>
      <c r="T60" s="27" t="str">
        <f>IF(B60="","",IF(F60=0,"",M60*1000000+P60*1000+N60))</f>
        <v/>
      </c>
      <c r="U60" s="112" t="str">
        <f>IF(T60="","",RANK(T60,$T$60:$T$62,0))</f>
        <v/>
      </c>
    </row>
    <row r="61" spans="2:21" ht="15" customHeight="1">
      <c r="B61" s="195"/>
      <c r="C61" s="196"/>
      <c r="D61" s="257" t="str">
        <f>IF($D$6="OUI","A","")</f>
        <v/>
      </c>
      <c r="E61" s="196"/>
      <c r="F61" s="198" t="str">
        <f t="shared" ref="F61:F62" si="70">IF(B61="","",COUNT(C61:E61))</f>
        <v/>
      </c>
      <c r="G61" s="199" t="str">
        <f>IF(C60="","",IF(C61="","",IF(C60&lt;C61,"V",IF(C60&gt;C61,"D","N"))))</f>
        <v/>
      </c>
      <c r="H61" s="200"/>
      <c r="I61" s="199" t="str">
        <f>IF(E61="","",IF(E62="","",IF(E61&gt;E62,"V",IF(E61&lt;E62,"D","N"))))</f>
        <v/>
      </c>
      <c r="J61" s="198" t="str">
        <f t="shared" ref="J61:J62" si="71">IF(B61="","",COUNTIF($G61:$I61,"V"))</f>
        <v/>
      </c>
      <c r="K61" s="198" t="str">
        <f t="shared" ref="K61:K62" si="72">IF(B61="","",COUNTIF($G61:$I61,"N"))</f>
        <v/>
      </c>
      <c r="L61" s="198" t="str">
        <f t="shared" ref="L61:L62" si="73">IF(B61="","",COUNTIF($G61:$I61,"D"))</f>
        <v/>
      </c>
      <c r="M61" s="198" t="str">
        <f t="shared" ref="M61:M62" si="74">IF(B61="","",(J61*$D$3)+(K61*$D$4)+(L61*$D$5))</f>
        <v/>
      </c>
      <c r="N61" s="198" t="str">
        <f t="shared" ref="N61:N62" si="75">IF(B61="","",SUM(C61:E61))</f>
        <v/>
      </c>
      <c r="O61" s="198" t="str">
        <f>IF(B61="","",SUM(C60,E62))</f>
        <v/>
      </c>
      <c r="P61" s="198" t="str">
        <f t="shared" ref="P61:P62" si="76">IF(B61="","",N61-O61)</f>
        <v/>
      </c>
      <c r="Q61" s="111"/>
      <c r="R61" s="123" t="str">
        <f t="shared" ref="R61:R62" si="77">IF(B61="","",IF(U61=1,"1er",IF(U61=2,"2ème",IF(U61=3,"3ème",""))))</f>
        <v/>
      </c>
      <c r="S61" s="124"/>
      <c r="T61" s="27" t="str">
        <f t="shared" ref="T61:T62" si="78">IF(B61="","",IF(F61=0,"",M61*1000000+P61*1000+N61))</f>
        <v/>
      </c>
      <c r="U61" s="112" t="str">
        <f t="shared" ref="U61:U62" si="79">IF(T61="","",RANK(T61,$T$60:$T$62,0))</f>
        <v/>
      </c>
    </row>
    <row r="62" spans="2:21" ht="15" customHeight="1">
      <c r="B62" s="195"/>
      <c r="C62" s="257" t="str">
        <f>IF($D$6="OUI","A","")</f>
        <v/>
      </c>
      <c r="D62" s="196"/>
      <c r="E62" s="196"/>
      <c r="F62" s="198" t="str">
        <f t="shared" si="70"/>
        <v/>
      </c>
      <c r="G62" s="200"/>
      <c r="H62" s="199" t="str">
        <f>IF(D60="","",IF(D62="","",IF(D60&lt;D62,"V",IF(D60&gt;D62,"D","N"))))</f>
        <v/>
      </c>
      <c r="I62" s="199" t="str">
        <f>IF(E61="","",IF(E62="","",IF(E61&lt;E62,"V",IF(E61&gt;E62,"D","N"))))</f>
        <v/>
      </c>
      <c r="J62" s="198" t="str">
        <f t="shared" si="71"/>
        <v/>
      </c>
      <c r="K62" s="198" t="str">
        <f t="shared" si="72"/>
        <v/>
      </c>
      <c r="L62" s="198" t="str">
        <f t="shared" si="73"/>
        <v/>
      </c>
      <c r="M62" s="198" t="str">
        <f t="shared" si="74"/>
        <v/>
      </c>
      <c r="N62" s="198" t="str">
        <f t="shared" si="75"/>
        <v/>
      </c>
      <c r="O62" s="198" t="str">
        <f>IF(B62="","",SUM(D60,E61))</f>
        <v/>
      </c>
      <c r="P62" s="198" t="str">
        <f t="shared" si="76"/>
        <v/>
      </c>
      <c r="Q62" s="111"/>
      <c r="R62" s="123" t="str">
        <f t="shared" si="77"/>
        <v/>
      </c>
      <c r="S62" s="124"/>
      <c r="T62" s="27" t="str">
        <f t="shared" si="78"/>
        <v/>
      </c>
      <c r="U62" s="112" t="str">
        <f t="shared" si="79"/>
        <v/>
      </c>
    </row>
    <row r="63" spans="2:21" ht="12" customHeight="1"/>
    <row r="64" spans="2:21" ht="12" customHeight="1"/>
    <row r="65" spans="2:21" ht="17.25" customHeight="1">
      <c r="B65" s="243" t="s">
        <v>239</v>
      </c>
      <c r="C65" s="33"/>
      <c r="D65" s="34" t="s">
        <v>366</v>
      </c>
      <c r="E65" s="35"/>
      <c r="F65" s="33"/>
      <c r="G65" s="36"/>
      <c r="H65" s="36" t="s">
        <v>230</v>
      </c>
      <c r="I65" s="36"/>
      <c r="J65" s="34"/>
      <c r="K65" s="34" t="str">
        <f>"SUIVI DES MATCHS (G="&amp;IF($D$3="",0,$D$3)&amp;"pts / N="&amp;IF($D$4="",0,$D$4)&amp;"pts / P="&amp;IF($D$5="",0,$D$5)&amp;"pts)"</f>
        <v>SUIVI DES MATCHS (G=0pts / N=0pts / P=0pts)</v>
      </c>
      <c r="L65" s="34"/>
      <c r="M65" s="35"/>
      <c r="N65" s="33"/>
      <c r="O65" s="34" t="s">
        <v>221</v>
      </c>
      <c r="P65" s="35"/>
      <c r="R65" s="290" t="s">
        <v>229</v>
      </c>
      <c r="S65" s="288" t="s">
        <v>367</v>
      </c>
      <c r="T65" s="108" t="s">
        <v>334</v>
      </c>
      <c r="U65" s="108" t="s">
        <v>229</v>
      </c>
    </row>
    <row r="66" spans="2:21" ht="17.25" customHeight="1">
      <c r="B66" s="32" t="s">
        <v>317</v>
      </c>
      <c r="C66" s="32" t="s">
        <v>217</v>
      </c>
      <c r="D66" s="32" t="s">
        <v>218</v>
      </c>
      <c r="E66" s="32" t="s">
        <v>219</v>
      </c>
      <c r="F66" s="32" t="s">
        <v>222</v>
      </c>
      <c r="G66" s="30" t="s">
        <v>217</v>
      </c>
      <c r="H66" s="30" t="s">
        <v>218</v>
      </c>
      <c r="I66" s="30" t="s">
        <v>219</v>
      </c>
      <c r="J66" s="32" t="s">
        <v>223</v>
      </c>
      <c r="K66" s="32" t="s">
        <v>224</v>
      </c>
      <c r="L66" s="32" t="s">
        <v>225</v>
      </c>
      <c r="M66" s="32" t="s">
        <v>220</v>
      </c>
      <c r="N66" s="32" t="s">
        <v>226</v>
      </c>
      <c r="O66" s="32" t="s">
        <v>227</v>
      </c>
      <c r="P66" s="32" t="s">
        <v>228</v>
      </c>
      <c r="R66" s="291"/>
      <c r="S66" s="289"/>
      <c r="T66" s="110" t="s">
        <v>335</v>
      </c>
      <c r="U66" s="110" t="s">
        <v>336</v>
      </c>
    </row>
    <row r="67" spans="2:21" ht="15" customHeight="1">
      <c r="B67" s="195"/>
      <c r="C67" s="196"/>
      <c r="D67" s="196"/>
      <c r="E67" s="257" t="str">
        <f>IF($D$6="OUI","A","")</f>
        <v/>
      </c>
      <c r="F67" s="198" t="str">
        <f>IF(B67="","",COUNT(C67:E67))</f>
        <v/>
      </c>
      <c r="G67" s="199" t="str">
        <f>IF(C67="","",IF(C68="","",IF(C67&gt;C68,"V",IF(C67&lt;C68,"D","N"))))</f>
        <v/>
      </c>
      <c r="H67" s="199" t="str">
        <f>IF(D67="","",IF(D69="","",IF(D67&gt;D69,"V",IF(D67&lt;D69,"D","N"))))</f>
        <v/>
      </c>
      <c r="I67" s="200"/>
      <c r="J67" s="198" t="str">
        <f>IF(B67="","",COUNTIF($G67:$I67,"V"))</f>
        <v/>
      </c>
      <c r="K67" s="198" t="str">
        <f>IF(B67="","",COUNTIF($G67:$I67,"N"))</f>
        <v/>
      </c>
      <c r="L67" s="198" t="str">
        <f>IF(B67="","",COUNTIF($G67:$I67,"D"))</f>
        <v/>
      </c>
      <c r="M67" s="198" t="str">
        <f>IF(B67="","",(J67*$D$3)+(K67*$D$4)+(L67*$D$5))</f>
        <v/>
      </c>
      <c r="N67" s="198" t="str">
        <f>IF(B67="","",SUM(C67:E67))</f>
        <v/>
      </c>
      <c r="O67" s="198" t="str">
        <f>IF(B67="","",SUM(C68,D69))</f>
        <v/>
      </c>
      <c r="P67" s="198" t="str">
        <f>IF(B67="","",N67-O67)</f>
        <v/>
      </c>
      <c r="Q67" s="111"/>
      <c r="R67" s="123" t="str">
        <f>IF(B67="","",IF(U67=1,"1er",IF(U67=2,"2ème",IF(U67=3,"3ème",""))))</f>
        <v/>
      </c>
      <c r="S67" s="124"/>
      <c r="T67" s="27" t="str">
        <f>IF(B67="","",IF(F67=0,"",M67*1000000+P67*1000+N67))</f>
        <v/>
      </c>
      <c r="U67" s="112" t="str">
        <f>IF(T67="","",RANK(T67,$T$67:$T$69,0))</f>
        <v/>
      </c>
    </row>
    <row r="68" spans="2:21" ht="15" customHeight="1">
      <c r="B68" s="195"/>
      <c r="C68" s="196"/>
      <c r="D68" s="257" t="str">
        <f>IF($D$6="OUI","A","")</f>
        <v/>
      </c>
      <c r="E68" s="196"/>
      <c r="F68" s="198" t="str">
        <f t="shared" ref="F68:F69" si="80">IF(B68="","",COUNT(C68:E68))</f>
        <v/>
      </c>
      <c r="G68" s="199" t="str">
        <f>IF(C67="","",IF(C68="","",IF(C67&lt;C68,"V",IF(C67&gt;C68,"D","N"))))</f>
        <v/>
      </c>
      <c r="H68" s="200"/>
      <c r="I68" s="199" t="str">
        <f>IF(E68="","",IF(E69="","",IF(E68&gt;E69,"V",IF(E68&lt;E69,"D","N"))))</f>
        <v/>
      </c>
      <c r="J68" s="198" t="str">
        <f t="shared" ref="J68:J69" si="81">IF(B68="","",COUNTIF($G68:$I68,"V"))</f>
        <v/>
      </c>
      <c r="K68" s="198" t="str">
        <f t="shared" ref="K68:K69" si="82">IF(B68="","",COUNTIF($G68:$I68,"N"))</f>
        <v/>
      </c>
      <c r="L68" s="198" t="str">
        <f t="shared" ref="L68:L69" si="83">IF(B68="","",COUNTIF($G68:$I68,"D"))</f>
        <v/>
      </c>
      <c r="M68" s="198" t="str">
        <f t="shared" ref="M68:M69" si="84">IF(B68="","",(J68*$D$3)+(K68*$D$4)+(L68*$D$5))</f>
        <v/>
      </c>
      <c r="N68" s="198" t="str">
        <f t="shared" ref="N68:N69" si="85">IF(B68="","",SUM(C68:E68))</f>
        <v/>
      </c>
      <c r="O68" s="198" t="str">
        <f>IF(B68="","",SUM(C67,E69))</f>
        <v/>
      </c>
      <c r="P68" s="198" t="str">
        <f t="shared" ref="P68:P69" si="86">IF(B68="","",N68-O68)</f>
        <v/>
      </c>
      <c r="Q68" s="111"/>
      <c r="R68" s="123" t="str">
        <f t="shared" ref="R68:R69" si="87">IF(B68="","",IF(U68=1,"1er",IF(U68=2,"2ème",IF(U68=3,"3ème",""))))</f>
        <v/>
      </c>
      <c r="S68" s="124"/>
      <c r="T68" s="27" t="str">
        <f t="shared" ref="T68:T69" si="88">IF(B68="","",IF(F68=0,"",M68*1000000+P68*1000+N68))</f>
        <v/>
      </c>
      <c r="U68" s="112" t="str">
        <f t="shared" ref="U68:U69" si="89">IF(T68="","",RANK(T68,$T$67:$T$69,0))</f>
        <v/>
      </c>
    </row>
    <row r="69" spans="2:21" ht="15" customHeight="1">
      <c r="B69" s="195"/>
      <c r="C69" s="257" t="str">
        <f>IF($D$6="OUI","A","")</f>
        <v/>
      </c>
      <c r="D69" s="196"/>
      <c r="E69" s="196"/>
      <c r="F69" s="198" t="str">
        <f t="shared" si="80"/>
        <v/>
      </c>
      <c r="G69" s="200"/>
      <c r="H69" s="199" t="str">
        <f>IF(D67="","",IF(D69="","",IF(D67&lt;D69,"V",IF(D67&gt;D69,"D","N"))))</f>
        <v/>
      </c>
      <c r="I69" s="199" t="str">
        <f>IF(E68="","",IF(E69="","",IF(E68&lt;E69,"V",IF(E68&gt;E69,"D","N"))))</f>
        <v/>
      </c>
      <c r="J69" s="198" t="str">
        <f t="shared" si="81"/>
        <v/>
      </c>
      <c r="K69" s="198" t="str">
        <f t="shared" si="82"/>
        <v/>
      </c>
      <c r="L69" s="198" t="str">
        <f t="shared" si="83"/>
        <v/>
      </c>
      <c r="M69" s="198" t="str">
        <f t="shared" si="84"/>
        <v/>
      </c>
      <c r="N69" s="198" t="str">
        <f t="shared" si="85"/>
        <v/>
      </c>
      <c r="O69" s="198" t="str">
        <f>IF(B69="","",SUM(D67,E68))</f>
        <v/>
      </c>
      <c r="P69" s="198" t="str">
        <f t="shared" si="86"/>
        <v/>
      </c>
      <c r="Q69" s="111"/>
      <c r="R69" s="123" t="str">
        <f t="shared" si="87"/>
        <v/>
      </c>
      <c r="S69" s="124"/>
      <c r="T69" s="27" t="str">
        <f t="shared" si="88"/>
        <v/>
      </c>
      <c r="U69" s="112" t="str">
        <f t="shared" si="89"/>
        <v/>
      </c>
    </row>
    <row r="70" spans="2:21" ht="12" customHeight="1"/>
    <row r="71" spans="2:21" ht="12" customHeight="1"/>
    <row r="72" spans="2:21" ht="17.25" customHeight="1">
      <c r="B72" s="243" t="s">
        <v>240</v>
      </c>
      <c r="C72" s="33"/>
      <c r="D72" s="34" t="s">
        <v>366</v>
      </c>
      <c r="E72" s="35"/>
      <c r="F72" s="33"/>
      <c r="G72" s="36"/>
      <c r="H72" s="36" t="s">
        <v>230</v>
      </c>
      <c r="I72" s="36"/>
      <c r="J72" s="34"/>
      <c r="K72" s="34" t="str">
        <f>"SUIVI DES MATCHS (G="&amp;IF($D$3="",0,$D$3)&amp;"pts / N="&amp;IF($D$4="",0,$D$4)&amp;"pts / P="&amp;IF($D$5="",0,$D$5)&amp;"pts)"</f>
        <v>SUIVI DES MATCHS (G=0pts / N=0pts / P=0pts)</v>
      </c>
      <c r="L72" s="34"/>
      <c r="M72" s="35"/>
      <c r="N72" s="33"/>
      <c r="O72" s="34" t="s">
        <v>221</v>
      </c>
      <c r="P72" s="35"/>
      <c r="R72" s="290" t="s">
        <v>229</v>
      </c>
      <c r="S72" s="288" t="s">
        <v>367</v>
      </c>
      <c r="T72" s="108" t="s">
        <v>334</v>
      </c>
      <c r="U72" s="108" t="s">
        <v>229</v>
      </c>
    </row>
    <row r="73" spans="2:21" ht="17.25" customHeight="1">
      <c r="B73" s="32" t="s">
        <v>317</v>
      </c>
      <c r="C73" s="32" t="s">
        <v>217</v>
      </c>
      <c r="D73" s="32" t="s">
        <v>218</v>
      </c>
      <c r="E73" s="32" t="s">
        <v>219</v>
      </c>
      <c r="F73" s="32" t="s">
        <v>222</v>
      </c>
      <c r="G73" s="30" t="s">
        <v>217</v>
      </c>
      <c r="H73" s="30" t="s">
        <v>218</v>
      </c>
      <c r="I73" s="30" t="s">
        <v>219</v>
      </c>
      <c r="J73" s="32" t="s">
        <v>223</v>
      </c>
      <c r="K73" s="32" t="s">
        <v>224</v>
      </c>
      <c r="L73" s="32" t="s">
        <v>225</v>
      </c>
      <c r="M73" s="32" t="s">
        <v>220</v>
      </c>
      <c r="N73" s="32" t="s">
        <v>226</v>
      </c>
      <c r="O73" s="32" t="s">
        <v>227</v>
      </c>
      <c r="P73" s="32" t="s">
        <v>228</v>
      </c>
      <c r="R73" s="291"/>
      <c r="S73" s="289"/>
      <c r="T73" s="110" t="s">
        <v>335</v>
      </c>
      <c r="U73" s="110" t="s">
        <v>336</v>
      </c>
    </row>
    <row r="74" spans="2:21" ht="15" customHeight="1">
      <c r="B74" s="195"/>
      <c r="C74" s="196"/>
      <c r="D74" s="196"/>
      <c r="E74" s="257" t="str">
        <f>IF($D$6="OUI","A","")</f>
        <v/>
      </c>
      <c r="F74" s="198" t="str">
        <f>IF(B74="","",COUNT(C74:E74))</f>
        <v/>
      </c>
      <c r="G74" s="199" t="str">
        <f>IF(C74="","",IF(C75="","",IF(C74&gt;C75,"V",IF(C74&lt;C75,"D","N"))))</f>
        <v/>
      </c>
      <c r="H74" s="199" t="str">
        <f>IF(D74="","",IF(D76="","",IF(D74&gt;D76,"V",IF(D74&lt;D76,"D","N"))))</f>
        <v/>
      </c>
      <c r="I74" s="200"/>
      <c r="J74" s="198" t="str">
        <f>IF(B74="","",COUNTIF($G74:$I74,"V"))</f>
        <v/>
      </c>
      <c r="K74" s="198" t="str">
        <f>IF(B74="","",COUNTIF($G74:$I74,"N"))</f>
        <v/>
      </c>
      <c r="L74" s="198" t="str">
        <f>IF(B74="","",COUNTIF($G74:$I74,"D"))</f>
        <v/>
      </c>
      <c r="M74" s="198" t="str">
        <f>IF(B74="","",(J74*$D$3)+(K74*$D$4)+(L74*$D$5))</f>
        <v/>
      </c>
      <c r="N74" s="198" t="str">
        <f>IF(B74="","",SUM(C74:E74))</f>
        <v/>
      </c>
      <c r="O74" s="198" t="str">
        <f>IF(B74="","",SUM(C75,D76))</f>
        <v/>
      </c>
      <c r="P74" s="198" t="str">
        <f>IF(B74="","",N74-O74)</f>
        <v/>
      </c>
      <c r="Q74" s="111"/>
      <c r="R74" s="123" t="str">
        <f>IF(B74="","",IF(U74=1,"1er",IF(U74=2,"2ème",IF(U74=3,"3ème",""))))</f>
        <v/>
      </c>
      <c r="S74" s="124"/>
      <c r="T74" s="27" t="str">
        <f>IF(B74="","",IF(F74=0,"",M74*1000000+P74*1000+N74))</f>
        <v/>
      </c>
      <c r="U74" s="112" t="str">
        <f>IF(T74="","",RANK(T74,$T$74:$T$76,0))</f>
        <v/>
      </c>
    </row>
    <row r="75" spans="2:21" ht="15" customHeight="1">
      <c r="B75" s="195"/>
      <c r="C75" s="196"/>
      <c r="D75" s="257" t="str">
        <f>IF($D$6="OUI","A","")</f>
        <v/>
      </c>
      <c r="E75" s="196"/>
      <c r="F75" s="198" t="str">
        <f t="shared" ref="F75:F76" si="90">IF(B75="","",COUNT(C75:E75))</f>
        <v/>
      </c>
      <c r="G75" s="199" t="str">
        <f>IF(C74="","",IF(C75="","",IF(C74&lt;C75,"V",IF(C74&gt;C75,"D","N"))))</f>
        <v/>
      </c>
      <c r="H75" s="200"/>
      <c r="I75" s="199" t="str">
        <f>IF(E75="","",IF(E76="","",IF(E75&gt;E76,"V",IF(E75&lt;E76,"D","N"))))</f>
        <v/>
      </c>
      <c r="J75" s="198" t="str">
        <f t="shared" ref="J75:J76" si="91">IF(B75="","",COUNTIF($G75:$I75,"V"))</f>
        <v/>
      </c>
      <c r="K75" s="198" t="str">
        <f t="shared" ref="K75:K76" si="92">IF(B75="","",COUNTIF($G75:$I75,"N"))</f>
        <v/>
      </c>
      <c r="L75" s="198" t="str">
        <f t="shared" ref="L75:L76" si="93">IF(B75="","",COUNTIF($G75:$I75,"D"))</f>
        <v/>
      </c>
      <c r="M75" s="198" t="str">
        <f t="shared" ref="M75:M76" si="94">IF(B75="","",(J75*$D$3)+(K75*$D$4)+(L75*$D$5))</f>
        <v/>
      </c>
      <c r="N75" s="198" t="str">
        <f t="shared" ref="N75:N76" si="95">IF(B75="","",SUM(C75:E75))</f>
        <v/>
      </c>
      <c r="O75" s="198" t="str">
        <f>IF(B75="","",SUM(C74,E76))</f>
        <v/>
      </c>
      <c r="P75" s="198" t="str">
        <f t="shared" ref="P75:P76" si="96">IF(B75="","",N75-O75)</f>
        <v/>
      </c>
      <c r="Q75" s="111"/>
      <c r="R75" s="123" t="str">
        <f t="shared" ref="R75:R76" si="97">IF(B75="","",IF(U75=1,"1er",IF(U75=2,"2ème",IF(U75=3,"3ème",""))))</f>
        <v/>
      </c>
      <c r="S75" s="124"/>
      <c r="T75" s="27" t="str">
        <f t="shared" ref="T75:T76" si="98">IF(B75="","",IF(F75=0,"",M75*1000000+P75*1000+N75))</f>
        <v/>
      </c>
      <c r="U75" s="112" t="str">
        <f t="shared" ref="U75:U76" si="99">IF(T75="","",RANK(T75,$T$74:$T$76,0))</f>
        <v/>
      </c>
    </row>
    <row r="76" spans="2:21" ht="15" customHeight="1">
      <c r="B76" s="195"/>
      <c r="C76" s="257" t="str">
        <f>IF($D$6="OUI","A","")</f>
        <v/>
      </c>
      <c r="D76" s="196"/>
      <c r="E76" s="196"/>
      <c r="F76" s="198" t="str">
        <f t="shared" si="90"/>
        <v/>
      </c>
      <c r="G76" s="200"/>
      <c r="H76" s="199" t="str">
        <f>IF(D74="","",IF(D76="","",IF(D74&lt;D76,"V",IF(D74&gt;D76,"D","N"))))</f>
        <v/>
      </c>
      <c r="I76" s="199" t="str">
        <f>IF(E75="","",IF(E76="","",IF(E75&lt;E76,"V",IF(E75&gt;E76,"D","N"))))</f>
        <v/>
      </c>
      <c r="J76" s="198" t="str">
        <f t="shared" si="91"/>
        <v/>
      </c>
      <c r="K76" s="198" t="str">
        <f t="shared" si="92"/>
        <v/>
      </c>
      <c r="L76" s="198" t="str">
        <f t="shared" si="93"/>
        <v/>
      </c>
      <c r="M76" s="198" t="str">
        <f t="shared" si="94"/>
        <v/>
      </c>
      <c r="N76" s="198" t="str">
        <f t="shared" si="95"/>
        <v/>
      </c>
      <c r="O76" s="198" t="str">
        <f>IF(B76="","",SUM(D74,E75))</f>
        <v/>
      </c>
      <c r="P76" s="198" t="str">
        <f t="shared" si="96"/>
        <v/>
      </c>
      <c r="Q76" s="111"/>
      <c r="R76" s="123" t="str">
        <f t="shared" si="97"/>
        <v/>
      </c>
      <c r="S76" s="124"/>
      <c r="T76" s="27" t="str">
        <f t="shared" si="98"/>
        <v/>
      </c>
      <c r="U76" s="112" t="str">
        <f t="shared" si="99"/>
        <v/>
      </c>
    </row>
    <row r="77" spans="2:21" ht="12" customHeight="1"/>
    <row r="78" spans="2:21" ht="12" customHeight="1"/>
    <row r="79" spans="2:21" ht="17.25" customHeight="1">
      <c r="B79" s="243" t="s">
        <v>244</v>
      </c>
      <c r="C79" s="33"/>
      <c r="D79" s="34" t="s">
        <v>366</v>
      </c>
      <c r="E79" s="35"/>
      <c r="F79" s="33"/>
      <c r="G79" s="36"/>
      <c r="H79" s="36" t="s">
        <v>230</v>
      </c>
      <c r="I79" s="36"/>
      <c r="J79" s="34"/>
      <c r="K79" s="34" t="str">
        <f>"SUIVI DES MATCHS (G="&amp;IF($D$3="",0,$D$3)&amp;"pts / N="&amp;IF($D$4="",0,$D$4)&amp;"pts / P="&amp;IF($D$5="",0,$D$5)&amp;"pts)"</f>
        <v>SUIVI DES MATCHS (G=0pts / N=0pts / P=0pts)</v>
      </c>
      <c r="L79" s="34"/>
      <c r="M79" s="35"/>
      <c r="N79" s="33"/>
      <c r="O79" s="34" t="s">
        <v>221</v>
      </c>
      <c r="P79" s="35"/>
      <c r="R79" s="290" t="s">
        <v>229</v>
      </c>
      <c r="S79" s="288" t="s">
        <v>367</v>
      </c>
      <c r="T79" s="108" t="s">
        <v>334</v>
      </c>
      <c r="U79" s="108" t="s">
        <v>229</v>
      </c>
    </row>
    <row r="80" spans="2:21" ht="17.25" customHeight="1">
      <c r="B80" s="32" t="s">
        <v>317</v>
      </c>
      <c r="C80" s="32" t="s">
        <v>217</v>
      </c>
      <c r="D80" s="32" t="s">
        <v>218</v>
      </c>
      <c r="E80" s="32" t="s">
        <v>219</v>
      </c>
      <c r="F80" s="32" t="s">
        <v>222</v>
      </c>
      <c r="G80" s="30" t="s">
        <v>217</v>
      </c>
      <c r="H80" s="30" t="s">
        <v>218</v>
      </c>
      <c r="I80" s="30" t="s">
        <v>219</v>
      </c>
      <c r="J80" s="32" t="s">
        <v>223</v>
      </c>
      <c r="K80" s="32" t="s">
        <v>224</v>
      </c>
      <c r="L80" s="32" t="s">
        <v>225</v>
      </c>
      <c r="M80" s="32" t="s">
        <v>220</v>
      </c>
      <c r="N80" s="32" t="s">
        <v>226</v>
      </c>
      <c r="O80" s="32" t="s">
        <v>227</v>
      </c>
      <c r="P80" s="32" t="s">
        <v>228</v>
      </c>
      <c r="R80" s="291"/>
      <c r="S80" s="289"/>
      <c r="T80" s="110" t="s">
        <v>335</v>
      </c>
      <c r="U80" s="110" t="s">
        <v>336</v>
      </c>
    </row>
    <row r="81" spans="2:21" ht="15" customHeight="1">
      <c r="B81" s="195"/>
      <c r="C81" s="196"/>
      <c r="D81" s="196"/>
      <c r="E81" s="257" t="str">
        <f>IF($D$6="OUI","A","")</f>
        <v/>
      </c>
      <c r="F81" s="198" t="str">
        <f>IF(B81="","",COUNT(C81:E81))</f>
        <v/>
      </c>
      <c r="G81" s="199" t="str">
        <f>IF(C81="","",IF(C82="","",IF(C81&gt;C82,"V",IF(C81&lt;C82,"D","N"))))</f>
        <v/>
      </c>
      <c r="H81" s="199" t="str">
        <f>IF(D81="","",IF(D83="","",IF(D81&gt;D83,"V",IF(D81&lt;D83,"D","N"))))</f>
        <v/>
      </c>
      <c r="I81" s="200"/>
      <c r="J81" s="198" t="str">
        <f>IF(B81="","",COUNTIF($G81:$I81,"V"))</f>
        <v/>
      </c>
      <c r="K81" s="198" t="str">
        <f>IF(B81="","",COUNTIF($G81:$I81,"N"))</f>
        <v/>
      </c>
      <c r="L81" s="198" t="str">
        <f>IF(B81="","",COUNTIF($G81:$I81,"D"))</f>
        <v/>
      </c>
      <c r="M81" s="198" t="str">
        <f>IF(B81="","",(J81*$D$3)+(K81*$D$4)+(L81*$D$5))</f>
        <v/>
      </c>
      <c r="N81" s="198" t="str">
        <f>IF(B81="","",SUM(C81:E81))</f>
        <v/>
      </c>
      <c r="O81" s="198" t="str">
        <f>IF(B81="","",SUM(C82,D83))</f>
        <v/>
      </c>
      <c r="P81" s="198" t="str">
        <f>IF(B81="","",N81-O81)</f>
        <v/>
      </c>
      <c r="Q81" s="111"/>
      <c r="R81" s="123" t="str">
        <f>IF(B81="","",IF(U81=1,"1er",IF(U81=2,"2ème",IF(U81=3,"3ème",""))))</f>
        <v/>
      </c>
      <c r="S81" s="124"/>
      <c r="T81" s="27" t="str">
        <f>IF(B81="","",IF(F81=0,"",M81*1000000+P81*1000+N81))</f>
        <v/>
      </c>
      <c r="U81" s="112" t="str">
        <f>IF(T81="","",RANK(T81,$T$81:$T$83,0))</f>
        <v/>
      </c>
    </row>
    <row r="82" spans="2:21" ht="15" customHeight="1">
      <c r="B82" s="195"/>
      <c r="C82" s="196"/>
      <c r="D82" s="257" t="str">
        <f>IF($D$6="OUI","A","")</f>
        <v/>
      </c>
      <c r="E82" s="196"/>
      <c r="F82" s="198" t="str">
        <f t="shared" ref="F82:F83" si="100">IF(B82="","",COUNT(C82:E82))</f>
        <v/>
      </c>
      <c r="G82" s="199" t="str">
        <f>IF(C81="","",IF(C82="","",IF(C81&lt;C82,"V",IF(C81&gt;C82,"D","N"))))</f>
        <v/>
      </c>
      <c r="H82" s="200"/>
      <c r="I82" s="199" t="str">
        <f>IF(E82="","",IF(E83="","",IF(E82&gt;E83,"V",IF(E82&lt;E83,"D","N"))))</f>
        <v/>
      </c>
      <c r="J82" s="198" t="str">
        <f t="shared" ref="J82:J83" si="101">IF(B82="","",COUNTIF($G82:$I82,"V"))</f>
        <v/>
      </c>
      <c r="K82" s="198" t="str">
        <f t="shared" ref="K82:K83" si="102">IF(B82="","",COUNTIF($G82:$I82,"N"))</f>
        <v/>
      </c>
      <c r="L82" s="198" t="str">
        <f t="shared" ref="L82:L83" si="103">IF(B82="","",COUNTIF($G82:$I82,"D"))</f>
        <v/>
      </c>
      <c r="M82" s="198" t="str">
        <f t="shared" ref="M82:M83" si="104">IF(B82="","",(J82*$D$3)+(K82*$D$4)+(L82*$D$5))</f>
        <v/>
      </c>
      <c r="N82" s="198" t="str">
        <f t="shared" ref="N82:N83" si="105">IF(B82="","",SUM(C82:E82))</f>
        <v/>
      </c>
      <c r="O82" s="198" t="str">
        <f>IF(B82="","",SUM(C81,E83))</f>
        <v/>
      </c>
      <c r="P82" s="198" t="str">
        <f t="shared" ref="P82:P83" si="106">IF(B82="","",N82-O82)</f>
        <v/>
      </c>
      <c r="Q82" s="111"/>
      <c r="R82" s="123" t="str">
        <f t="shared" ref="R82:R83" si="107">IF(B82="","",IF(U82=1,"1er",IF(U82=2,"2ème",IF(U82=3,"3ème",""))))</f>
        <v/>
      </c>
      <c r="S82" s="124"/>
      <c r="T82" s="27" t="str">
        <f t="shared" ref="T82:T83" si="108">IF(B82="","",IF(F82=0,"",M82*1000000+P82*1000+N82))</f>
        <v/>
      </c>
      <c r="U82" s="112" t="str">
        <f t="shared" ref="U82:U83" si="109">IF(T82="","",RANK(T82,$T$81:$T$83,0))</f>
        <v/>
      </c>
    </row>
    <row r="83" spans="2:21" ht="15" customHeight="1">
      <c r="B83" s="195"/>
      <c r="C83" s="257" t="str">
        <f>IF($D$6="OUI","A","")</f>
        <v/>
      </c>
      <c r="D83" s="196"/>
      <c r="E83" s="196"/>
      <c r="F83" s="198" t="str">
        <f t="shared" si="100"/>
        <v/>
      </c>
      <c r="G83" s="200"/>
      <c r="H83" s="199" t="str">
        <f>IF(D81="","",IF(D83="","",IF(D81&lt;D83,"V",IF(D81&gt;D83,"D","N"))))</f>
        <v/>
      </c>
      <c r="I83" s="199" t="str">
        <f>IF(E82="","",IF(E83="","",IF(E82&lt;E83,"V",IF(E82&gt;E83,"D","N"))))</f>
        <v/>
      </c>
      <c r="J83" s="198" t="str">
        <f t="shared" si="101"/>
        <v/>
      </c>
      <c r="K83" s="198" t="str">
        <f t="shared" si="102"/>
        <v/>
      </c>
      <c r="L83" s="198" t="str">
        <f t="shared" si="103"/>
        <v/>
      </c>
      <c r="M83" s="198" t="str">
        <f t="shared" si="104"/>
        <v/>
      </c>
      <c r="N83" s="198" t="str">
        <f t="shared" si="105"/>
        <v/>
      </c>
      <c r="O83" s="198" t="str">
        <f>IF(B83="","",SUM(D81,E82))</f>
        <v/>
      </c>
      <c r="P83" s="198" t="str">
        <f t="shared" si="106"/>
        <v/>
      </c>
      <c r="Q83" s="111"/>
      <c r="R83" s="123" t="str">
        <f t="shared" si="107"/>
        <v/>
      </c>
      <c r="S83" s="124"/>
      <c r="T83" s="27" t="str">
        <f t="shared" si="108"/>
        <v/>
      </c>
      <c r="U83" s="112" t="str">
        <f t="shared" si="109"/>
        <v/>
      </c>
    </row>
    <row r="84" spans="2:21" ht="12" customHeight="1"/>
    <row r="85" spans="2:21" ht="12" customHeight="1"/>
    <row r="86" spans="2:21" ht="17.25" customHeight="1">
      <c r="B86" s="243" t="s">
        <v>245</v>
      </c>
      <c r="C86" s="33"/>
      <c r="D86" s="34" t="s">
        <v>366</v>
      </c>
      <c r="E86" s="35"/>
      <c r="F86" s="33"/>
      <c r="G86" s="36"/>
      <c r="H86" s="36" t="s">
        <v>230</v>
      </c>
      <c r="I86" s="36"/>
      <c r="J86" s="34"/>
      <c r="K86" s="34" t="str">
        <f>"SUIVI DES MATCHS (G="&amp;IF($D$3="",0,$D$3)&amp;"pts / N="&amp;IF($D$4="",0,$D$4)&amp;"pts / P="&amp;IF($D$5="",0,$D$5)&amp;"pts)"</f>
        <v>SUIVI DES MATCHS (G=0pts / N=0pts / P=0pts)</v>
      </c>
      <c r="L86" s="34"/>
      <c r="M86" s="35"/>
      <c r="N86" s="33"/>
      <c r="O86" s="34" t="s">
        <v>221</v>
      </c>
      <c r="P86" s="35"/>
      <c r="R86" s="290" t="s">
        <v>229</v>
      </c>
      <c r="S86" s="288" t="s">
        <v>367</v>
      </c>
      <c r="T86" s="108" t="s">
        <v>334</v>
      </c>
      <c r="U86" s="108" t="s">
        <v>229</v>
      </c>
    </row>
    <row r="87" spans="2:21" ht="17.25" customHeight="1">
      <c r="B87" s="32" t="s">
        <v>317</v>
      </c>
      <c r="C87" s="32" t="s">
        <v>217</v>
      </c>
      <c r="D87" s="32" t="s">
        <v>218</v>
      </c>
      <c r="E87" s="32" t="s">
        <v>219</v>
      </c>
      <c r="F87" s="32" t="s">
        <v>222</v>
      </c>
      <c r="G87" s="30" t="s">
        <v>217</v>
      </c>
      <c r="H87" s="30" t="s">
        <v>218</v>
      </c>
      <c r="I87" s="30" t="s">
        <v>219</v>
      </c>
      <c r="J87" s="32" t="s">
        <v>223</v>
      </c>
      <c r="K87" s="32" t="s">
        <v>224</v>
      </c>
      <c r="L87" s="32" t="s">
        <v>225</v>
      </c>
      <c r="M87" s="32" t="s">
        <v>220</v>
      </c>
      <c r="N87" s="32" t="s">
        <v>226</v>
      </c>
      <c r="O87" s="32" t="s">
        <v>227</v>
      </c>
      <c r="P87" s="32" t="s">
        <v>228</v>
      </c>
      <c r="R87" s="291"/>
      <c r="S87" s="289"/>
      <c r="T87" s="110" t="s">
        <v>335</v>
      </c>
      <c r="U87" s="110" t="s">
        <v>336</v>
      </c>
    </row>
    <row r="88" spans="2:21" ht="15" customHeight="1">
      <c r="B88" s="195"/>
      <c r="C88" s="196"/>
      <c r="D88" s="196"/>
      <c r="E88" s="257" t="str">
        <f>IF($D$6="OUI","A","")</f>
        <v/>
      </c>
      <c r="F88" s="198" t="str">
        <f>IF(B88="","",COUNT(C88:E88))</f>
        <v/>
      </c>
      <c r="G88" s="199" t="str">
        <f>IF(C88="","",IF(C89="","",IF(C88&gt;C89,"V",IF(C88&lt;C89,"D","N"))))</f>
        <v/>
      </c>
      <c r="H88" s="199" t="str">
        <f>IF(D88="","",IF(D90="","",IF(D88&gt;D90,"V",IF(D88&lt;D90,"D","N"))))</f>
        <v/>
      </c>
      <c r="I88" s="200"/>
      <c r="J88" s="198" t="str">
        <f>IF(B88="","",COUNTIF($G88:$I88,"V"))</f>
        <v/>
      </c>
      <c r="K88" s="198" t="str">
        <f>IF(B88="","",COUNTIF($G88:$I88,"N"))</f>
        <v/>
      </c>
      <c r="L88" s="198" t="str">
        <f>IF(B88="","",COUNTIF($G88:$I88,"D"))</f>
        <v/>
      </c>
      <c r="M88" s="198" t="str">
        <f>IF(B88="","",(J88*$D$3)+(K88*$D$4)+(L88*$D$5))</f>
        <v/>
      </c>
      <c r="N88" s="198" t="str">
        <f>IF(B88="","",SUM(C88:E88))</f>
        <v/>
      </c>
      <c r="O88" s="198" t="str">
        <f>IF(B88="","",SUM(C89,D90))</f>
        <v/>
      </c>
      <c r="P88" s="198" t="str">
        <f>IF(B88="","",N88-O88)</f>
        <v/>
      </c>
      <c r="Q88" s="111"/>
      <c r="R88" s="123" t="str">
        <f>IF(B88="","",IF(U88=1,"1er",IF(U88=2,"2ème",IF(U88=3,"3ème",""))))</f>
        <v/>
      </c>
      <c r="S88" s="124"/>
      <c r="T88" s="27" t="str">
        <f>IF(B88="","",IF(F88=0,"",M88*1000000+P88*1000+N88))</f>
        <v/>
      </c>
      <c r="U88" s="112" t="str">
        <f>IF(T88="","",RANK(T88,$T$88:$T$90,0))</f>
        <v/>
      </c>
    </row>
    <row r="89" spans="2:21" ht="15" customHeight="1">
      <c r="B89" s="195"/>
      <c r="C89" s="196"/>
      <c r="D89" s="257" t="str">
        <f>IF($D$6="OUI","A","")</f>
        <v/>
      </c>
      <c r="E89" s="196"/>
      <c r="F89" s="198" t="str">
        <f t="shared" ref="F89:F90" si="110">IF(B89="","",COUNT(C89:E89))</f>
        <v/>
      </c>
      <c r="G89" s="199" t="str">
        <f>IF(C88="","",IF(C89="","",IF(C88&lt;C89,"V",IF(C88&gt;C89,"D","N"))))</f>
        <v/>
      </c>
      <c r="H89" s="200"/>
      <c r="I89" s="199" t="str">
        <f>IF(E89="","",IF(E90="","",IF(E89&gt;E90,"V",IF(E89&lt;E90,"D","N"))))</f>
        <v/>
      </c>
      <c r="J89" s="198" t="str">
        <f t="shared" ref="J89:J90" si="111">IF(B89="","",COUNTIF($G89:$I89,"V"))</f>
        <v/>
      </c>
      <c r="K89" s="198" t="str">
        <f t="shared" ref="K89:K90" si="112">IF(B89="","",COUNTIF($G89:$I89,"N"))</f>
        <v/>
      </c>
      <c r="L89" s="198" t="str">
        <f t="shared" ref="L89:L90" si="113">IF(B89="","",COUNTIF($G89:$I89,"D"))</f>
        <v/>
      </c>
      <c r="M89" s="198" t="str">
        <f t="shared" ref="M89:M90" si="114">IF(B89="","",(J89*$D$3)+(K89*$D$4)+(L89*$D$5))</f>
        <v/>
      </c>
      <c r="N89" s="198" t="str">
        <f t="shared" ref="N89:N90" si="115">IF(B89="","",SUM(C89:E89))</f>
        <v/>
      </c>
      <c r="O89" s="198" t="str">
        <f>IF(B89="","",SUM(C88,E90))</f>
        <v/>
      </c>
      <c r="P89" s="198" t="str">
        <f t="shared" ref="P89:P90" si="116">IF(B89="","",N89-O89)</f>
        <v/>
      </c>
      <c r="Q89" s="111"/>
      <c r="R89" s="123" t="str">
        <f t="shared" ref="R89:R90" si="117">IF(B89="","",IF(U89=1,"1er",IF(U89=2,"2ème",IF(U89=3,"3ème",""))))</f>
        <v/>
      </c>
      <c r="S89" s="124"/>
      <c r="T89" s="27" t="str">
        <f t="shared" ref="T89:T90" si="118">IF(B89="","",IF(F89=0,"",M89*1000000+P89*1000+N89))</f>
        <v/>
      </c>
      <c r="U89" s="112" t="str">
        <f t="shared" ref="U89:U90" si="119">IF(T89="","",RANK(T89,$T$88:$T$90,0))</f>
        <v/>
      </c>
    </row>
    <row r="90" spans="2:21" ht="15" customHeight="1">
      <c r="B90" s="195"/>
      <c r="C90" s="257" t="str">
        <f>IF($D$6="OUI","A","")</f>
        <v/>
      </c>
      <c r="D90" s="196"/>
      <c r="E90" s="196"/>
      <c r="F90" s="198" t="str">
        <f t="shared" si="110"/>
        <v/>
      </c>
      <c r="G90" s="200"/>
      <c r="H90" s="199" t="str">
        <f>IF(D88="","",IF(D90="","",IF(D88&lt;D90,"V",IF(D88&gt;D90,"D","N"))))</f>
        <v/>
      </c>
      <c r="I90" s="199" t="str">
        <f>IF(E89="","",IF(E90="","",IF(E89&lt;E90,"V",IF(E89&gt;E90,"D","N"))))</f>
        <v/>
      </c>
      <c r="J90" s="198" t="str">
        <f t="shared" si="111"/>
        <v/>
      </c>
      <c r="K90" s="198" t="str">
        <f t="shared" si="112"/>
        <v/>
      </c>
      <c r="L90" s="198" t="str">
        <f t="shared" si="113"/>
        <v/>
      </c>
      <c r="M90" s="198" t="str">
        <f t="shared" si="114"/>
        <v/>
      </c>
      <c r="N90" s="198" t="str">
        <f t="shared" si="115"/>
        <v/>
      </c>
      <c r="O90" s="198" t="str">
        <f>IF(B90="","",SUM(D88,E89))</f>
        <v/>
      </c>
      <c r="P90" s="198" t="str">
        <f t="shared" si="116"/>
        <v/>
      </c>
      <c r="Q90" s="111"/>
      <c r="R90" s="123" t="str">
        <f t="shared" si="117"/>
        <v/>
      </c>
      <c r="S90" s="124"/>
      <c r="T90" s="27" t="str">
        <f t="shared" si="118"/>
        <v/>
      </c>
      <c r="U90" s="112" t="str">
        <f t="shared" si="119"/>
        <v/>
      </c>
    </row>
  </sheetData>
  <sheetProtection algorithmName="SHA-512" hashValue="ebSA46gp9t+USOZ+xi+K6Dj9gAxiahYmuyDONMeNUH2QBAdA8E/AOEPZ7EmrSbWl0fUi3UVSbcDeVWOTMRk/FQ==" saltValue="KL+duXKJMNcyW2djfA3LMw==" spinCount="100000" sheet="1" objects="1" scenarios="1"/>
  <mergeCells count="25">
    <mergeCell ref="R9:R10"/>
    <mergeCell ref="R16:R17"/>
    <mergeCell ref="R79:R80"/>
    <mergeCell ref="R86:R87"/>
    <mergeCell ref="R23:R24"/>
    <mergeCell ref="R30:R31"/>
    <mergeCell ref="R37:R38"/>
    <mergeCell ref="R44:R45"/>
    <mergeCell ref="R51:R52"/>
    <mergeCell ref="A1:B7"/>
    <mergeCell ref="S79:S80"/>
    <mergeCell ref="S86:S87"/>
    <mergeCell ref="S44:S45"/>
    <mergeCell ref="S51:S52"/>
    <mergeCell ref="S58:S59"/>
    <mergeCell ref="S65:S66"/>
    <mergeCell ref="S72:S73"/>
    <mergeCell ref="S9:S10"/>
    <mergeCell ref="S16:S17"/>
    <mergeCell ref="S23:S24"/>
    <mergeCell ref="S30:S31"/>
    <mergeCell ref="S37:S38"/>
    <mergeCell ref="R58:R59"/>
    <mergeCell ref="R65:R66"/>
    <mergeCell ref="R72:R73"/>
  </mergeCells>
  <conditionalFormatting sqref="R11:R13 R18:R20 R25:R27 R32:R34 R39:R41 R46:R48 R53:R55 R60:R62 R67:R69 R74:R76 R81:R83 R88:R90">
    <cfRule type="expression" dxfId="628" priority="1">
      <formula>AND(S11&lt;&gt;"")</formula>
    </cfRule>
  </conditionalFormatting>
  <printOptions horizontalCentered="1"/>
  <pageMargins left="0.21" right="0.21" top="0.21" bottom="0.21" header="0.31" footer="0.31"/>
  <pageSetup paperSize="9" scale="93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LISTES!$A$2:$A$14</xm:f>
          </x14:formula1>
          <xm:sqref>D2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LISTES!$J$2:$J$5</xm:f>
          </x14:formula1>
          <xm:sqref>S11:S13 S88:S90 S74:S76 S67:S69 S60:S62 S53:S55 S46:S48 S39:S41 S32:S34 S25:S27 S18:S20 S81:S83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LISTES!$K$2:$K$3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00B0F0"/>
    <pageSetUpPr fitToPage="1"/>
  </sheetPr>
  <dimension ref="A1:AA86"/>
  <sheetViews>
    <sheetView showGridLines="0" showRowColHeaders="0" showRuler="0" zoomScale="138" zoomScaleNormal="138" zoomScalePageLayoutView="110" workbookViewId="0">
      <pane xSplit="2" ySplit="7" topLeftCell="C8" activePane="bottomRight" state="frozen"/>
      <selection pane="topRight" activeCell="C1" sqref="C1"/>
      <selection pane="bottomLeft" activeCell="A7" sqref="A7"/>
      <selection pane="bottomRight" sqref="A1:B7"/>
    </sheetView>
  </sheetViews>
  <sheetFormatPr baseColWidth="10" defaultColWidth="11.42578125" defaultRowHeight="11.25"/>
  <cols>
    <col min="1" max="1" width="2.28515625" style="11" customWidth="1"/>
    <col min="2" max="2" width="20" style="11" customWidth="1"/>
    <col min="3" max="8" width="5.28515625" style="11" customWidth="1"/>
    <col min="9" max="9" width="9.42578125" style="11" customWidth="1"/>
    <col min="10" max="15" width="9.42578125" style="29" hidden="1" customWidth="1"/>
    <col min="16" max="22" width="9.42578125" style="11" customWidth="1"/>
    <col min="23" max="23" width="2.85546875" style="11" hidden="1" customWidth="1"/>
    <col min="24" max="25" width="13.28515625" style="11" customWidth="1"/>
    <col min="26" max="27" width="20" style="29" hidden="1" customWidth="1"/>
    <col min="28" max="28" width="2.28515625" style="11" customWidth="1"/>
    <col min="29" max="70" width="11.42578125" style="11" customWidth="1"/>
    <col min="71" max="16384" width="11.42578125" style="11"/>
  </cols>
  <sheetData>
    <row r="1" spans="1:27" s="68" customFormat="1" ht="5.85" customHeight="1" thickBot="1">
      <c r="A1" s="286" t="s">
        <v>340</v>
      </c>
      <c r="B1" s="292"/>
    </row>
    <row r="2" spans="1:27" s="68" customFormat="1" ht="15" customHeight="1" thickTop="1" thickBot="1">
      <c r="A2" s="292"/>
      <c r="B2" s="292"/>
      <c r="D2" s="168">
        <v>9</v>
      </c>
      <c r="E2" s="167" t="s">
        <v>348</v>
      </c>
      <c r="Q2" s="160"/>
      <c r="R2" s="160"/>
      <c r="S2" s="160"/>
      <c r="T2" s="160"/>
      <c r="U2" s="161"/>
      <c r="V2" s="161"/>
    </row>
    <row r="3" spans="1:27" s="68" customFormat="1" ht="15" customHeight="1" thickTop="1" thickBot="1">
      <c r="A3" s="292"/>
      <c r="B3" s="292"/>
      <c r="D3" s="168"/>
      <c r="E3" s="167" t="s">
        <v>345</v>
      </c>
      <c r="Q3" s="160"/>
      <c r="R3" s="238"/>
      <c r="S3" s="238"/>
      <c r="T3" s="238"/>
      <c r="U3" s="238"/>
      <c r="V3" s="159"/>
    </row>
    <row r="4" spans="1:27" s="68" customFormat="1" ht="15" customHeight="1" thickTop="1" thickBot="1">
      <c r="A4" s="292"/>
      <c r="B4" s="292"/>
      <c r="C4" s="69"/>
      <c r="D4" s="168"/>
      <c r="E4" s="167" t="s">
        <v>346</v>
      </c>
      <c r="F4" s="169"/>
      <c r="G4" s="96"/>
      <c r="Q4" s="160"/>
      <c r="R4" s="238"/>
      <c r="S4" s="238"/>
      <c r="T4" s="238"/>
      <c r="U4" s="238"/>
      <c r="V4" s="160"/>
    </row>
    <row r="5" spans="1:27" s="68" customFormat="1" ht="15" customHeight="1" thickTop="1" thickBot="1">
      <c r="A5" s="292"/>
      <c r="B5" s="292"/>
      <c r="D5" s="168"/>
      <c r="E5" s="167" t="s">
        <v>347</v>
      </c>
      <c r="F5" s="169"/>
      <c r="G5" s="96"/>
      <c r="Q5" s="160"/>
      <c r="R5" s="160"/>
      <c r="S5" s="160"/>
      <c r="T5" s="160"/>
      <c r="U5" s="160"/>
      <c r="V5" s="160"/>
    </row>
    <row r="6" spans="1:27" s="68" customFormat="1" ht="15" customHeight="1" thickTop="1" thickBot="1">
      <c r="A6" s="292"/>
      <c r="B6" s="292"/>
      <c r="D6" s="265"/>
      <c r="E6" s="167" t="s">
        <v>370</v>
      </c>
      <c r="F6" s="169"/>
      <c r="G6" s="96"/>
      <c r="Q6" s="160"/>
      <c r="R6" s="160"/>
      <c r="S6" s="160"/>
      <c r="T6" s="160"/>
      <c r="U6" s="160"/>
      <c r="V6" s="160"/>
    </row>
    <row r="7" spans="1:27" s="94" customFormat="1" ht="5.85" customHeight="1" thickTop="1" thickBot="1">
      <c r="A7" s="293"/>
      <c r="B7" s="293"/>
    </row>
    <row r="8" spans="1:27" ht="22.5" customHeight="1" thickTop="1"/>
    <row r="9" spans="1:27" ht="17.25" customHeight="1">
      <c r="B9" s="243" t="s">
        <v>231</v>
      </c>
      <c r="C9" s="33"/>
      <c r="D9" s="34"/>
      <c r="E9" s="34" t="s">
        <v>366</v>
      </c>
      <c r="F9" s="34"/>
      <c r="G9" s="34"/>
      <c r="H9" s="35"/>
      <c r="I9" s="33"/>
      <c r="J9" s="36"/>
      <c r="K9" s="36"/>
      <c r="L9" s="49" t="s">
        <v>230</v>
      </c>
      <c r="M9" s="36"/>
      <c r="N9" s="36"/>
      <c r="O9" s="36"/>
      <c r="P9" s="34"/>
      <c r="Q9" s="34" t="str">
        <f>"SUIVI DES MATCHS (G="&amp;IF($D$3="",0,$D$3)&amp;"pts / N="&amp;IF($D$4="",0,$D$4)&amp;"pts / P="&amp;IF($D$5="",0,$D$5)&amp;"pts)"</f>
        <v>SUIVI DES MATCHS (G=0pts / N=0pts / P=0pts)</v>
      </c>
      <c r="R9" s="34"/>
      <c r="S9" s="35"/>
      <c r="T9" s="33"/>
      <c r="U9" s="34" t="s">
        <v>221</v>
      </c>
      <c r="V9" s="35"/>
      <c r="X9" s="290" t="s">
        <v>229</v>
      </c>
      <c r="Y9" s="288" t="s">
        <v>367</v>
      </c>
      <c r="Z9" s="108" t="s">
        <v>334</v>
      </c>
      <c r="AA9" s="108" t="s">
        <v>229</v>
      </c>
    </row>
    <row r="10" spans="1:27" ht="17.25" customHeight="1">
      <c r="B10" s="32" t="s">
        <v>317</v>
      </c>
      <c r="C10" s="32" t="s">
        <v>217</v>
      </c>
      <c r="D10" s="32" t="s">
        <v>218</v>
      </c>
      <c r="E10" s="32" t="s">
        <v>219</v>
      </c>
      <c r="F10" s="32" t="s">
        <v>241</v>
      </c>
      <c r="G10" s="32" t="s">
        <v>242</v>
      </c>
      <c r="H10" s="32" t="s">
        <v>243</v>
      </c>
      <c r="I10" s="32" t="s">
        <v>222</v>
      </c>
      <c r="J10" s="30" t="s">
        <v>217</v>
      </c>
      <c r="K10" s="30" t="s">
        <v>218</v>
      </c>
      <c r="L10" s="30" t="s">
        <v>219</v>
      </c>
      <c r="M10" s="30" t="s">
        <v>241</v>
      </c>
      <c r="N10" s="30" t="s">
        <v>242</v>
      </c>
      <c r="O10" s="30" t="s">
        <v>243</v>
      </c>
      <c r="P10" s="32" t="s">
        <v>223</v>
      </c>
      <c r="Q10" s="32" t="s">
        <v>224</v>
      </c>
      <c r="R10" s="32" t="s">
        <v>225</v>
      </c>
      <c r="S10" s="171" t="s">
        <v>220</v>
      </c>
      <c r="T10" s="32" t="s">
        <v>226</v>
      </c>
      <c r="U10" s="32" t="s">
        <v>227</v>
      </c>
      <c r="V10" s="32" t="s">
        <v>228</v>
      </c>
      <c r="X10" s="291"/>
      <c r="Y10" s="289"/>
      <c r="Z10" s="110" t="s">
        <v>335</v>
      </c>
      <c r="AA10" s="110" t="s">
        <v>336</v>
      </c>
    </row>
    <row r="11" spans="1:27" ht="15" customHeight="1">
      <c r="B11" s="195"/>
      <c r="C11" s="196"/>
      <c r="D11" s="197"/>
      <c r="E11" s="247"/>
      <c r="F11" s="196"/>
      <c r="G11" s="196"/>
      <c r="H11" s="257" t="str">
        <f>IF($D$6="OUI","A","")</f>
        <v/>
      </c>
      <c r="I11" s="198" t="str">
        <f>IF(B11="","",COUNT(C11:H11))</f>
        <v/>
      </c>
      <c r="J11" s="199" t="str">
        <f>IF(C11="","",IF(C12="","",IF(C11&gt;C12,"V",IF(C11&lt;C12,"D","N"))))</f>
        <v/>
      </c>
      <c r="K11" s="200"/>
      <c r="L11" s="200"/>
      <c r="M11" s="199" t="str">
        <f>IF(F11="","",IF(F14="","",IF(F11&gt;F14,"V",IF(F11&lt;F14,"D","N"))))</f>
        <v/>
      </c>
      <c r="N11" s="199" t="str">
        <f>IF(G11="","",IF(G13="","",IF(G11&gt;G13,"V",IF(G11&lt;G13,"D","N"))))</f>
        <v/>
      </c>
      <c r="O11" s="200"/>
      <c r="P11" s="198" t="str">
        <f>IF(B11="","",COUNTIF($J11:$O11,"V"))</f>
        <v/>
      </c>
      <c r="Q11" s="198" t="str">
        <f>IF(B11="","",COUNTIF($J11:$O11,"N"))</f>
        <v/>
      </c>
      <c r="R11" s="198" t="str">
        <f>IF(B11="","",COUNTIF($J11:$O11,"D"))</f>
        <v/>
      </c>
      <c r="S11" s="198" t="str">
        <f>IF(B11="","",(P11*$D$3)+(Q11*$D$4)+(R11*$D$5))</f>
        <v/>
      </c>
      <c r="T11" s="198" t="str">
        <f>IF(B11="","",SUM(C11:H11))</f>
        <v/>
      </c>
      <c r="U11" s="198" t="str">
        <f>IF(B11="","",SUM(C12,F14,G13))</f>
        <v/>
      </c>
      <c r="V11" s="198" t="str">
        <f>IF(B11="","",T11-U11)</f>
        <v/>
      </c>
      <c r="X11" s="123" t="str">
        <f>IF(B11="","",IF(AA11=1,"1er",IF(AA11=2,"2ème",IF(AA11=3,"3ème",IF(AA11=4,"4ème","")))))</f>
        <v/>
      </c>
      <c r="Y11" s="124"/>
      <c r="Z11" s="27" t="str">
        <f>IF(B11="","",IF(I11=0,"",S11*1000000+V11*1000+T11))</f>
        <v/>
      </c>
      <c r="AA11" s="112" t="str">
        <f>IF(Z11="","",RANK(Z11,$Z$11:$Z$14,0))</f>
        <v/>
      </c>
    </row>
    <row r="12" spans="1:27" ht="15" customHeight="1">
      <c r="B12" s="195"/>
      <c r="C12" s="196"/>
      <c r="D12" s="257" t="str">
        <f>IF($D$6="OUI","A","")</f>
        <v/>
      </c>
      <c r="E12" s="196"/>
      <c r="F12" s="197"/>
      <c r="G12" s="257" t="str">
        <f>IF($D$6="OUI","A","")</f>
        <v/>
      </c>
      <c r="H12" s="196"/>
      <c r="I12" s="198" t="str">
        <f t="shared" ref="I12:I14" si="0">IF(B12="","",COUNT(C12:H12))</f>
        <v/>
      </c>
      <c r="J12" s="199" t="str">
        <f>IF(C11="","",IF(C12="","",IF(C11&lt;C12,"V",IF(C11&gt;C12,"D","N"))))</f>
        <v/>
      </c>
      <c r="K12" s="200"/>
      <c r="L12" s="199" t="str">
        <f>IF(E12="","",IF(E13="","",IF(E12&gt;E13,"V",IF(E12&lt;E13,"D","N"))))</f>
        <v/>
      </c>
      <c r="M12" s="200"/>
      <c r="N12" s="200"/>
      <c r="O12" s="199" t="str">
        <f>IF(H12="","",IF(H14="","",IF(H12&gt;H14,"V",IF(H12&lt;H14,"D","N"))))</f>
        <v/>
      </c>
      <c r="P12" s="198" t="str">
        <f t="shared" ref="P12:P14" si="1">IF(B12="","",COUNTIF($J12:$O12,"V"))</f>
        <v/>
      </c>
      <c r="Q12" s="198" t="str">
        <f t="shared" ref="Q12:Q14" si="2">IF(B12="","",COUNTIF($J12:$O12,"N"))</f>
        <v/>
      </c>
      <c r="R12" s="198" t="str">
        <f t="shared" ref="R12:R14" si="3">IF(B12="","",COUNTIF($J12:$O12,"D"))</f>
        <v/>
      </c>
      <c r="S12" s="198" t="str">
        <f t="shared" ref="S12:S14" si="4">IF(B12="","",(P12*$D$3)+(Q12*$D$4)+(R12*$D$5))</f>
        <v/>
      </c>
      <c r="T12" s="198" t="str">
        <f t="shared" ref="T12:T14" si="5">IF(B12="","",SUM(C12:H12))</f>
        <v/>
      </c>
      <c r="U12" s="198" t="str">
        <f>IF(B12="","",SUM(C11,E13,H14))</f>
        <v/>
      </c>
      <c r="V12" s="198" t="str">
        <f t="shared" ref="V12:V14" si="6">IF(B12="","",T12-U12)</f>
        <v/>
      </c>
      <c r="X12" s="123" t="str">
        <f t="shared" ref="X12:X14" si="7">IF(B12="","",IF(AA12=1,"1er",IF(AA12=2,"2ème",IF(AA12=3,"3ème",IF(AA12=4,"4ème","")))))</f>
        <v/>
      </c>
      <c r="Y12" s="124"/>
      <c r="Z12" s="27" t="str">
        <f t="shared" ref="Z12:Z14" si="8">IF(B12="","",IF(I12=0,"",S12*1000000+V12*1000+T12))</f>
        <v/>
      </c>
      <c r="AA12" s="112" t="str">
        <f t="shared" ref="AA12:AA14" si="9">IF(Z12="","",RANK(Z12,$Z$11:$Z$14,0))</f>
        <v/>
      </c>
    </row>
    <row r="13" spans="1:27" ht="15" customHeight="1">
      <c r="B13" s="195"/>
      <c r="C13" s="197"/>
      <c r="D13" s="196"/>
      <c r="E13" s="196"/>
      <c r="F13" s="257" t="str">
        <f>IF($D$6="OUI","A","")</f>
        <v/>
      </c>
      <c r="G13" s="196"/>
      <c r="H13" s="197"/>
      <c r="I13" s="198" t="str">
        <f t="shared" si="0"/>
        <v/>
      </c>
      <c r="J13" s="200"/>
      <c r="K13" s="199" t="str">
        <f>IF(D13="","",IF(D14="","",IF(D13&gt;D14,"V",IF(D13&lt;D14,"D","N"))))</f>
        <v/>
      </c>
      <c r="L13" s="199" t="str">
        <f>IF(E12="","",IF(E13="","",IF(E12&lt;E13,"V",IF(E12&gt;E13,"D","N"))))</f>
        <v/>
      </c>
      <c r="M13" s="200"/>
      <c r="N13" s="199" t="str">
        <f>IF(G11="","",IF(G13="","",IF(G11&lt;G13,"V",IF(G11&gt;G13,"D","N"))))</f>
        <v/>
      </c>
      <c r="O13" s="200"/>
      <c r="P13" s="198" t="str">
        <f t="shared" si="1"/>
        <v/>
      </c>
      <c r="Q13" s="198" t="str">
        <f t="shared" si="2"/>
        <v/>
      </c>
      <c r="R13" s="198" t="str">
        <f t="shared" si="3"/>
        <v/>
      </c>
      <c r="S13" s="198" t="str">
        <f t="shared" si="4"/>
        <v/>
      </c>
      <c r="T13" s="198" t="str">
        <f t="shared" si="5"/>
        <v/>
      </c>
      <c r="U13" s="198" t="str">
        <f>IF(B13="","",SUM(D14,E12,G11))</f>
        <v/>
      </c>
      <c r="V13" s="198" t="str">
        <f t="shared" si="6"/>
        <v/>
      </c>
      <c r="X13" s="123" t="str">
        <f t="shared" si="7"/>
        <v/>
      </c>
      <c r="Y13" s="124"/>
      <c r="Z13" s="27" t="str">
        <f t="shared" si="8"/>
        <v/>
      </c>
      <c r="AA13" s="112" t="str">
        <f t="shared" si="9"/>
        <v/>
      </c>
    </row>
    <row r="14" spans="1:27" ht="15" customHeight="1">
      <c r="B14" s="195"/>
      <c r="C14" s="257" t="str">
        <f>IF($D$6="OUI","A","")</f>
        <v/>
      </c>
      <c r="D14" s="196"/>
      <c r="E14" s="257" t="str">
        <f>IF($D$6="OUI","A","")</f>
        <v/>
      </c>
      <c r="F14" s="196"/>
      <c r="G14" s="247"/>
      <c r="H14" s="196"/>
      <c r="I14" s="198" t="str">
        <f t="shared" si="0"/>
        <v/>
      </c>
      <c r="J14" s="200"/>
      <c r="K14" s="199" t="str">
        <f>IF(D13="","",IF(D14="","",IF(D13&lt;D14,"V",IF(D13&gt;D14,"D","N"))))</f>
        <v/>
      </c>
      <c r="L14" s="200"/>
      <c r="M14" s="199" t="str">
        <f>IF(F11="","",IF(F14="","",IF(F11&lt;F14,"V",IF(F11&gt;F14,"D","N"))))</f>
        <v/>
      </c>
      <c r="N14" s="200"/>
      <c r="O14" s="199" t="str">
        <f>IF(H12="","",IF(H14="","",IF(H12&lt;H14,"V",IF(H12&gt;H14,"D","N"))))</f>
        <v/>
      </c>
      <c r="P14" s="198" t="str">
        <f t="shared" si="1"/>
        <v/>
      </c>
      <c r="Q14" s="198" t="str">
        <f t="shared" si="2"/>
        <v/>
      </c>
      <c r="R14" s="198" t="str">
        <f t="shared" si="3"/>
        <v/>
      </c>
      <c r="S14" s="198" t="str">
        <f t="shared" si="4"/>
        <v/>
      </c>
      <c r="T14" s="198" t="str">
        <f t="shared" si="5"/>
        <v/>
      </c>
      <c r="U14" s="198" t="str">
        <f>IF(B14="","",SUM(D13,F11,H12))</f>
        <v/>
      </c>
      <c r="V14" s="198" t="str">
        <f t="shared" si="6"/>
        <v/>
      </c>
      <c r="X14" s="123" t="str">
        <f t="shared" si="7"/>
        <v/>
      </c>
      <c r="Y14" s="124"/>
      <c r="Z14" s="27" t="str">
        <f t="shared" si="8"/>
        <v/>
      </c>
      <c r="AA14" s="112" t="str">
        <f t="shared" si="9"/>
        <v/>
      </c>
    </row>
    <row r="15" spans="1:27" ht="9.75" customHeight="1"/>
    <row r="16" spans="1:27" ht="9.75" customHeight="1"/>
    <row r="17" spans="2:27" ht="9.75" customHeight="1"/>
    <row r="18" spans="2:27" ht="17.25" customHeight="1">
      <c r="B18" s="243" t="s">
        <v>232</v>
      </c>
      <c r="C18" s="33"/>
      <c r="D18" s="34"/>
      <c r="E18" s="34" t="s">
        <v>366</v>
      </c>
      <c r="F18" s="34"/>
      <c r="G18" s="34"/>
      <c r="H18" s="35"/>
      <c r="I18" s="33"/>
      <c r="J18" s="36"/>
      <c r="K18" s="36"/>
      <c r="L18" s="49" t="s">
        <v>230</v>
      </c>
      <c r="M18" s="36"/>
      <c r="N18" s="36"/>
      <c r="O18" s="36"/>
      <c r="P18" s="34"/>
      <c r="Q18" s="34" t="str">
        <f>"SUIVI DES MATCHS (G="&amp;IF($D$3="",0,$D$3)&amp;"pts / N="&amp;IF($D$4="",0,$D$4)&amp;"pts / P="&amp;IF($D$5="",0,$D$5)&amp;"pts)"</f>
        <v>SUIVI DES MATCHS (G=0pts / N=0pts / P=0pts)</v>
      </c>
      <c r="R18" s="34"/>
      <c r="S18" s="35"/>
      <c r="T18" s="33"/>
      <c r="U18" s="34" t="s">
        <v>221</v>
      </c>
      <c r="V18" s="35"/>
      <c r="X18" s="290" t="s">
        <v>229</v>
      </c>
      <c r="Y18" s="288" t="s">
        <v>367</v>
      </c>
      <c r="Z18" s="108" t="s">
        <v>334</v>
      </c>
      <c r="AA18" s="108" t="s">
        <v>229</v>
      </c>
    </row>
    <row r="19" spans="2:27" ht="17.25" customHeight="1">
      <c r="B19" s="32" t="s">
        <v>317</v>
      </c>
      <c r="C19" s="32" t="s">
        <v>217</v>
      </c>
      <c r="D19" s="32" t="s">
        <v>218</v>
      </c>
      <c r="E19" s="32" t="s">
        <v>219</v>
      </c>
      <c r="F19" s="32" t="s">
        <v>241</v>
      </c>
      <c r="G19" s="32" t="s">
        <v>242</v>
      </c>
      <c r="H19" s="32" t="s">
        <v>243</v>
      </c>
      <c r="I19" s="32" t="s">
        <v>222</v>
      </c>
      <c r="J19" s="30" t="s">
        <v>217</v>
      </c>
      <c r="K19" s="30" t="s">
        <v>218</v>
      </c>
      <c r="L19" s="30" t="s">
        <v>219</v>
      </c>
      <c r="M19" s="30" t="s">
        <v>241</v>
      </c>
      <c r="N19" s="30" t="s">
        <v>242</v>
      </c>
      <c r="O19" s="30" t="s">
        <v>243</v>
      </c>
      <c r="P19" s="32" t="s">
        <v>223</v>
      </c>
      <c r="Q19" s="32" t="s">
        <v>224</v>
      </c>
      <c r="R19" s="32" t="s">
        <v>225</v>
      </c>
      <c r="S19" s="171" t="s">
        <v>220</v>
      </c>
      <c r="T19" s="32" t="s">
        <v>226</v>
      </c>
      <c r="U19" s="32" t="s">
        <v>227</v>
      </c>
      <c r="V19" s="32" t="s">
        <v>228</v>
      </c>
      <c r="X19" s="291"/>
      <c r="Y19" s="289"/>
      <c r="Z19" s="110" t="s">
        <v>335</v>
      </c>
      <c r="AA19" s="110" t="s">
        <v>336</v>
      </c>
    </row>
    <row r="20" spans="2:27" ht="15" customHeight="1">
      <c r="B20" s="195"/>
      <c r="C20" s="196"/>
      <c r="D20" s="197"/>
      <c r="E20" s="247"/>
      <c r="F20" s="196"/>
      <c r="G20" s="196"/>
      <c r="H20" s="257" t="str">
        <f>IF($D$6="OUI","A","")</f>
        <v/>
      </c>
      <c r="I20" s="198" t="str">
        <f>IF(B20="","",COUNT(C20:H20))</f>
        <v/>
      </c>
      <c r="J20" s="199" t="str">
        <f>IF(C20="","",IF(C21="","",IF(C20&gt;C21,"V",IF(C20&lt;C21,"D","N"))))</f>
        <v/>
      </c>
      <c r="K20" s="200"/>
      <c r="L20" s="200"/>
      <c r="M20" s="199" t="str">
        <f>IF(F20="","",IF(F23="","",IF(F20&gt;F23,"V",IF(F20&lt;F23,"D","N"))))</f>
        <v/>
      </c>
      <c r="N20" s="199" t="str">
        <f>IF(G20="","",IF(G22="","",IF(G20&gt;G22,"V",IF(G20&lt;G22,"D","N"))))</f>
        <v/>
      </c>
      <c r="O20" s="200"/>
      <c r="P20" s="198" t="str">
        <f>IF(B20="","",COUNTIF($J20:$O20,"V"))</f>
        <v/>
      </c>
      <c r="Q20" s="198" t="str">
        <f>IF(B20="","",COUNTIF($J20:$O20,"N"))</f>
        <v/>
      </c>
      <c r="R20" s="198" t="str">
        <f>IF(B20="","",COUNTIF($J20:$O20,"D"))</f>
        <v/>
      </c>
      <c r="S20" s="198" t="str">
        <f>IF(B20="","",(P20*$D$3)+(Q20*$D$4)+(R20*$D$5))</f>
        <v/>
      </c>
      <c r="T20" s="198" t="str">
        <f>IF(B20="","",SUM(C20:H20))</f>
        <v/>
      </c>
      <c r="U20" s="198" t="str">
        <f>IF(B20="","",SUM(C21,F23,G22))</f>
        <v/>
      </c>
      <c r="V20" s="198" t="str">
        <f>IF(B20="","",T20-U20)</f>
        <v/>
      </c>
      <c r="X20" s="123" t="str">
        <f>IF(B20="","",IF(AA20=1,"1er",IF(AA20=2,"2ème",IF(AA20=3,"3ème",IF(AA20=4,"4ème","")))))</f>
        <v/>
      </c>
      <c r="Y20" s="124"/>
      <c r="Z20" s="27" t="str">
        <f>IF(B20="","",IF(I20=0,"",S20*1000000+V20*1000+T20))</f>
        <v/>
      </c>
      <c r="AA20" s="112" t="str">
        <f>IF(Z20="","",RANK(Z20,$Z$20:$Z$23,0))</f>
        <v/>
      </c>
    </row>
    <row r="21" spans="2:27" ht="15" customHeight="1">
      <c r="B21" s="195"/>
      <c r="C21" s="196"/>
      <c r="D21" s="257" t="str">
        <f>IF($D$6="OUI","A","")</f>
        <v/>
      </c>
      <c r="E21" s="196"/>
      <c r="F21" s="197"/>
      <c r="G21" s="257" t="str">
        <f>IF($D$6="OUI","A","")</f>
        <v/>
      </c>
      <c r="H21" s="196"/>
      <c r="I21" s="198" t="str">
        <f t="shared" ref="I21:I23" si="10">IF(B21="","",COUNT(C21:H21))</f>
        <v/>
      </c>
      <c r="J21" s="199" t="str">
        <f>IF(C20="","",IF(C21="","",IF(C20&lt;C21,"V",IF(C20&gt;C21,"D","N"))))</f>
        <v/>
      </c>
      <c r="K21" s="200"/>
      <c r="L21" s="199" t="str">
        <f>IF(E21="","",IF(E22="","",IF(E21&gt;E22,"V",IF(E21&lt;E22,"D","N"))))</f>
        <v/>
      </c>
      <c r="M21" s="200"/>
      <c r="N21" s="200"/>
      <c r="O21" s="199" t="str">
        <f>IF(H21="","",IF(H23="","",IF(H21&gt;H23,"V",IF(H21&lt;H23,"D","N"))))</f>
        <v/>
      </c>
      <c r="P21" s="198" t="str">
        <f t="shared" ref="P21:P23" si="11">IF(B21="","",COUNTIF($J21:$O21,"V"))</f>
        <v/>
      </c>
      <c r="Q21" s="198" t="str">
        <f t="shared" ref="Q21:Q23" si="12">IF(B21="","",COUNTIF($J21:$O21,"N"))</f>
        <v/>
      </c>
      <c r="R21" s="198" t="str">
        <f t="shared" ref="R21:R23" si="13">IF(B21="","",COUNTIF($J21:$O21,"D"))</f>
        <v/>
      </c>
      <c r="S21" s="198" t="str">
        <f t="shared" ref="S21:S23" si="14">IF(B21="","",(P21*$D$3)+(Q21*$D$4)+(R21*$D$5))</f>
        <v/>
      </c>
      <c r="T21" s="198" t="str">
        <f t="shared" ref="T21:T23" si="15">IF(B21="","",SUM(C21:H21))</f>
        <v/>
      </c>
      <c r="U21" s="198" t="str">
        <f>IF(B21="","",SUM(C20,E22,H23))</f>
        <v/>
      </c>
      <c r="V21" s="198" t="str">
        <f t="shared" ref="V21:V23" si="16">IF(B21="","",T21-U21)</f>
        <v/>
      </c>
      <c r="X21" s="123" t="str">
        <f t="shared" ref="X21:X23" si="17">IF(B21="","",IF(AA21=1,"1er",IF(AA21=2,"2ème",IF(AA21=3,"3ème",IF(AA21=4,"4ème","")))))</f>
        <v/>
      </c>
      <c r="Y21" s="124"/>
      <c r="Z21" s="27" t="str">
        <f t="shared" ref="Z21:Z23" si="18">IF(B21="","",IF(I21=0,"",S21*1000000+V21*1000+T21))</f>
        <v/>
      </c>
      <c r="AA21" s="112" t="str">
        <f t="shared" ref="AA21:AA23" si="19">IF(Z21="","",RANK(Z21,$Z$20:$Z$23,0))</f>
        <v/>
      </c>
    </row>
    <row r="22" spans="2:27" ht="15" customHeight="1">
      <c r="B22" s="195"/>
      <c r="C22" s="197"/>
      <c r="D22" s="196"/>
      <c r="E22" s="196"/>
      <c r="F22" s="257" t="str">
        <f>IF($D$6="OUI","A","")</f>
        <v/>
      </c>
      <c r="G22" s="196"/>
      <c r="H22" s="197"/>
      <c r="I22" s="198" t="str">
        <f t="shared" si="10"/>
        <v/>
      </c>
      <c r="J22" s="200"/>
      <c r="K22" s="199" t="str">
        <f>IF(D22="","",IF(D23="","",IF(D22&gt;D23,"V",IF(D22&lt;D23,"D","N"))))</f>
        <v/>
      </c>
      <c r="L22" s="199" t="str">
        <f>IF(E21="","",IF(E22="","",IF(E21&lt;E22,"V",IF(E21&gt;E22,"D","N"))))</f>
        <v/>
      </c>
      <c r="M22" s="200"/>
      <c r="N22" s="199" t="str">
        <f>IF(G20="","",IF(G22="","",IF(G20&lt;G22,"V",IF(G20&gt;G22,"D","N"))))</f>
        <v/>
      </c>
      <c r="O22" s="200"/>
      <c r="P22" s="198" t="str">
        <f t="shared" si="11"/>
        <v/>
      </c>
      <c r="Q22" s="198" t="str">
        <f t="shared" si="12"/>
        <v/>
      </c>
      <c r="R22" s="198" t="str">
        <f t="shared" si="13"/>
        <v/>
      </c>
      <c r="S22" s="198" t="str">
        <f t="shared" si="14"/>
        <v/>
      </c>
      <c r="T22" s="198" t="str">
        <f t="shared" si="15"/>
        <v/>
      </c>
      <c r="U22" s="198" t="str">
        <f>IF(B22="","",SUM(D23,E21,G20))</f>
        <v/>
      </c>
      <c r="V22" s="198" t="str">
        <f t="shared" si="16"/>
        <v/>
      </c>
      <c r="X22" s="123" t="str">
        <f t="shared" si="17"/>
        <v/>
      </c>
      <c r="Y22" s="124"/>
      <c r="Z22" s="27" t="str">
        <f t="shared" si="18"/>
        <v/>
      </c>
      <c r="AA22" s="112" t="str">
        <f t="shared" si="19"/>
        <v/>
      </c>
    </row>
    <row r="23" spans="2:27" ht="15" customHeight="1">
      <c r="B23" s="195"/>
      <c r="C23" s="257" t="str">
        <f>IF($D$6="OUI","A","")</f>
        <v/>
      </c>
      <c r="D23" s="196"/>
      <c r="E23" s="257" t="str">
        <f>IF($D$6="OUI","A","")</f>
        <v/>
      </c>
      <c r="F23" s="196"/>
      <c r="G23" s="247"/>
      <c r="H23" s="196"/>
      <c r="I23" s="198" t="str">
        <f t="shared" si="10"/>
        <v/>
      </c>
      <c r="J23" s="200"/>
      <c r="K23" s="199" t="str">
        <f>IF(D22="","",IF(D23="","",IF(D22&lt;D23,"V",IF(D22&gt;D23,"D","N"))))</f>
        <v/>
      </c>
      <c r="L23" s="200"/>
      <c r="M23" s="199" t="str">
        <f>IF(F20="","",IF(F23="","",IF(F20&lt;F23,"V",IF(F20&gt;F23,"D","N"))))</f>
        <v/>
      </c>
      <c r="N23" s="200"/>
      <c r="O23" s="199" t="str">
        <f>IF(H21="","",IF(H23="","",IF(H21&lt;H23,"V",IF(H21&gt;H23,"D","N"))))</f>
        <v/>
      </c>
      <c r="P23" s="198" t="str">
        <f t="shared" si="11"/>
        <v/>
      </c>
      <c r="Q23" s="198" t="str">
        <f t="shared" si="12"/>
        <v/>
      </c>
      <c r="R23" s="198" t="str">
        <f t="shared" si="13"/>
        <v/>
      </c>
      <c r="S23" s="198" t="str">
        <f t="shared" si="14"/>
        <v/>
      </c>
      <c r="T23" s="198" t="str">
        <f t="shared" si="15"/>
        <v/>
      </c>
      <c r="U23" s="198" t="str">
        <f>IF(B23="","",SUM(D22,F20,H21))</f>
        <v/>
      </c>
      <c r="V23" s="198" t="str">
        <f t="shared" si="16"/>
        <v/>
      </c>
      <c r="X23" s="123" t="str">
        <f t="shared" si="17"/>
        <v/>
      </c>
      <c r="Y23" s="124"/>
      <c r="Z23" s="27" t="str">
        <f t="shared" si="18"/>
        <v/>
      </c>
      <c r="AA23" s="112" t="str">
        <f t="shared" si="19"/>
        <v/>
      </c>
    </row>
    <row r="24" spans="2:27" ht="9.75" customHeight="1"/>
    <row r="25" spans="2:27" ht="9.75" customHeight="1"/>
    <row r="26" spans="2:27" ht="9.75" customHeight="1"/>
    <row r="27" spans="2:27" ht="17.25" customHeight="1">
      <c r="B27" s="243" t="s">
        <v>233</v>
      </c>
      <c r="C27" s="33"/>
      <c r="D27" s="34"/>
      <c r="E27" s="34" t="s">
        <v>366</v>
      </c>
      <c r="F27" s="34"/>
      <c r="G27" s="34"/>
      <c r="H27" s="35"/>
      <c r="I27" s="33"/>
      <c r="J27" s="36"/>
      <c r="K27" s="36"/>
      <c r="L27" s="49" t="s">
        <v>230</v>
      </c>
      <c r="M27" s="36"/>
      <c r="N27" s="36"/>
      <c r="O27" s="36"/>
      <c r="P27" s="34"/>
      <c r="Q27" s="34" t="str">
        <f>"SUIVI DES MATCHS (G="&amp;IF($D$3="",0,$D$3)&amp;"pts / N="&amp;IF($D$4="",0,$D$4)&amp;"pts / P="&amp;IF($D$5="",0,$D$5)&amp;"pts)"</f>
        <v>SUIVI DES MATCHS (G=0pts / N=0pts / P=0pts)</v>
      </c>
      <c r="R27" s="34"/>
      <c r="S27" s="35"/>
      <c r="T27" s="33"/>
      <c r="U27" s="34" t="s">
        <v>221</v>
      </c>
      <c r="V27" s="35"/>
      <c r="X27" s="290" t="s">
        <v>229</v>
      </c>
      <c r="Y27" s="288" t="s">
        <v>367</v>
      </c>
      <c r="Z27" s="108" t="s">
        <v>334</v>
      </c>
      <c r="AA27" s="108" t="s">
        <v>229</v>
      </c>
    </row>
    <row r="28" spans="2:27" ht="17.25" customHeight="1">
      <c r="B28" s="32" t="s">
        <v>317</v>
      </c>
      <c r="C28" s="32" t="s">
        <v>217</v>
      </c>
      <c r="D28" s="32" t="s">
        <v>218</v>
      </c>
      <c r="E28" s="32" t="s">
        <v>219</v>
      </c>
      <c r="F28" s="32" t="s">
        <v>241</v>
      </c>
      <c r="G28" s="32" t="s">
        <v>242</v>
      </c>
      <c r="H28" s="32" t="s">
        <v>243</v>
      </c>
      <c r="I28" s="32" t="s">
        <v>222</v>
      </c>
      <c r="J28" s="30" t="s">
        <v>217</v>
      </c>
      <c r="K28" s="30" t="s">
        <v>218</v>
      </c>
      <c r="L28" s="30" t="s">
        <v>219</v>
      </c>
      <c r="M28" s="30" t="s">
        <v>241</v>
      </c>
      <c r="N28" s="30" t="s">
        <v>242</v>
      </c>
      <c r="O28" s="30" t="s">
        <v>243</v>
      </c>
      <c r="P28" s="32" t="s">
        <v>223</v>
      </c>
      <c r="Q28" s="32" t="s">
        <v>224</v>
      </c>
      <c r="R28" s="32" t="s">
        <v>225</v>
      </c>
      <c r="S28" s="171" t="s">
        <v>220</v>
      </c>
      <c r="T28" s="32" t="s">
        <v>226</v>
      </c>
      <c r="U28" s="32" t="s">
        <v>227</v>
      </c>
      <c r="V28" s="32" t="s">
        <v>228</v>
      </c>
      <c r="X28" s="291"/>
      <c r="Y28" s="289"/>
      <c r="Z28" s="110" t="s">
        <v>335</v>
      </c>
      <c r="AA28" s="110" t="s">
        <v>336</v>
      </c>
    </row>
    <row r="29" spans="2:27" ht="15" customHeight="1">
      <c r="B29" s="195"/>
      <c r="C29" s="196"/>
      <c r="D29" s="197"/>
      <c r="E29" s="247"/>
      <c r="F29" s="196"/>
      <c r="G29" s="196"/>
      <c r="H29" s="257" t="str">
        <f>IF($D$6="OUI","A","")</f>
        <v/>
      </c>
      <c r="I29" s="198" t="str">
        <f>IF(B29="","",COUNT(C29:H29))</f>
        <v/>
      </c>
      <c r="J29" s="199" t="str">
        <f>IF(C29="","",IF(C30="","",IF(C29&gt;C30,"V",IF(C29&lt;C30,"D","N"))))</f>
        <v/>
      </c>
      <c r="K29" s="200"/>
      <c r="L29" s="200"/>
      <c r="M29" s="199" t="str">
        <f>IF(F29="","",IF(F32="","",IF(F29&gt;F32,"V",IF(F29&lt;F32,"D","N"))))</f>
        <v/>
      </c>
      <c r="N29" s="199" t="str">
        <f>IF(G29="","",IF(G31="","",IF(G29&gt;G31,"V",IF(G29&lt;G31,"D","N"))))</f>
        <v/>
      </c>
      <c r="O29" s="200"/>
      <c r="P29" s="198" t="str">
        <f>IF(B29="","",COUNTIF($J29:$O29,"V"))</f>
        <v/>
      </c>
      <c r="Q29" s="198" t="str">
        <f>IF(B29="","",COUNTIF($J29:$O29,"N"))</f>
        <v/>
      </c>
      <c r="R29" s="198" t="str">
        <f>IF(B29="","",COUNTIF($J29:$O29,"D"))</f>
        <v/>
      </c>
      <c r="S29" s="198" t="str">
        <f>IF(B29="","",(P29*$D$3)+(Q29*$D$4)+(R29*$D$5))</f>
        <v/>
      </c>
      <c r="T29" s="198" t="str">
        <f>IF(B29="","",SUM(C29:H29))</f>
        <v/>
      </c>
      <c r="U29" s="198" t="str">
        <f>IF(B29="","",SUM(C30,F32,G31))</f>
        <v/>
      </c>
      <c r="V29" s="198" t="str">
        <f>IF(B29="","",T29-U29)</f>
        <v/>
      </c>
      <c r="X29" s="123" t="str">
        <f>IF(B29="","",IF(AA29=1,"1er",IF(AA29=2,"2ème",IF(AA29=3,"3ème",IF(AA29=4,"4ème","")))))</f>
        <v/>
      </c>
      <c r="Y29" s="124"/>
      <c r="Z29" s="27" t="str">
        <f>IF(B29="","",IF(I29=0,"",S29*1000000+V29*1000+T29))</f>
        <v/>
      </c>
      <c r="AA29" s="112" t="str">
        <f>IF(Z29="","",RANK(Z29,$Z$29:$Z$32,0))</f>
        <v/>
      </c>
    </row>
    <row r="30" spans="2:27" ht="15" customHeight="1">
      <c r="B30" s="195"/>
      <c r="C30" s="196"/>
      <c r="D30" s="257" t="str">
        <f>IF($D$6="OUI","A","")</f>
        <v/>
      </c>
      <c r="E30" s="196"/>
      <c r="F30" s="197"/>
      <c r="G30" s="257" t="str">
        <f>IF($D$6="OUI","A","")</f>
        <v/>
      </c>
      <c r="H30" s="196"/>
      <c r="I30" s="198" t="str">
        <f t="shared" ref="I30:I32" si="20">IF(B30="","",COUNT(C30:H30))</f>
        <v/>
      </c>
      <c r="J30" s="199" t="str">
        <f>IF(C29="","",IF(C30="","",IF(C29&lt;C30,"V",IF(C29&gt;C30,"D","N"))))</f>
        <v/>
      </c>
      <c r="K30" s="200"/>
      <c r="L30" s="199" t="str">
        <f>IF(E30="","",IF(E31="","",IF(E30&gt;E31,"V",IF(E30&lt;E31,"D","N"))))</f>
        <v/>
      </c>
      <c r="M30" s="200"/>
      <c r="N30" s="200"/>
      <c r="O30" s="199" t="str">
        <f>IF(H30="","",IF(H32="","",IF(H30&gt;H32,"V",IF(H30&lt;H32,"D","N"))))</f>
        <v/>
      </c>
      <c r="P30" s="198" t="str">
        <f t="shared" ref="P30:P32" si="21">IF(B30="","",COUNTIF($J30:$O30,"V"))</f>
        <v/>
      </c>
      <c r="Q30" s="198" t="str">
        <f t="shared" ref="Q30:Q32" si="22">IF(B30="","",COUNTIF($J30:$O30,"N"))</f>
        <v/>
      </c>
      <c r="R30" s="198" t="str">
        <f t="shared" ref="R30:R32" si="23">IF(B30="","",COUNTIF($J30:$O30,"D"))</f>
        <v/>
      </c>
      <c r="S30" s="198" t="str">
        <f t="shared" ref="S30:S32" si="24">IF(B30="","",(P30*$D$3)+(Q30*$D$4)+(R30*$D$5))</f>
        <v/>
      </c>
      <c r="T30" s="198" t="str">
        <f t="shared" ref="T30:T32" si="25">IF(B30="","",SUM(C30:H30))</f>
        <v/>
      </c>
      <c r="U30" s="198" t="str">
        <f>IF(B30="","",SUM(C29,E31,H32))</f>
        <v/>
      </c>
      <c r="V30" s="198" t="str">
        <f t="shared" ref="V30:V32" si="26">IF(B30="","",T30-U30)</f>
        <v/>
      </c>
      <c r="X30" s="123" t="str">
        <f t="shared" ref="X30:X32" si="27">IF(B30="","",IF(AA30=1,"1er",IF(AA30=2,"2ème",IF(AA30=3,"3ème",IF(AA30=4,"4ème","")))))</f>
        <v/>
      </c>
      <c r="Y30" s="124"/>
      <c r="Z30" s="27" t="str">
        <f t="shared" ref="Z30:Z32" si="28">IF(B30="","",IF(I30=0,"",S30*1000000+V30*1000+T30))</f>
        <v/>
      </c>
      <c r="AA30" s="112" t="str">
        <f t="shared" ref="AA30:AA32" si="29">IF(Z30="","",RANK(Z30,$Z$29:$Z$32,0))</f>
        <v/>
      </c>
    </row>
    <row r="31" spans="2:27" ht="15" customHeight="1">
      <c r="B31" s="195"/>
      <c r="C31" s="197"/>
      <c r="D31" s="196"/>
      <c r="E31" s="196"/>
      <c r="F31" s="257" t="str">
        <f>IF($D$6="OUI","A","")</f>
        <v/>
      </c>
      <c r="G31" s="196"/>
      <c r="H31" s="197"/>
      <c r="I31" s="198" t="str">
        <f t="shared" si="20"/>
        <v/>
      </c>
      <c r="J31" s="200"/>
      <c r="K31" s="199" t="str">
        <f>IF(D31="","",IF(D32="","",IF(D31&gt;D32,"V",IF(D31&lt;D32,"D","N"))))</f>
        <v/>
      </c>
      <c r="L31" s="199" t="str">
        <f>IF(E30="","",IF(E31="","",IF(E30&lt;E31,"V",IF(E30&gt;E31,"D","N"))))</f>
        <v/>
      </c>
      <c r="M31" s="200"/>
      <c r="N31" s="199" t="str">
        <f>IF(G29="","",IF(G31="","",IF(G29&lt;G31,"V",IF(G29&gt;G31,"D","N"))))</f>
        <v/>
      </c>
      <c r="O31" s="200"/>
      <c r="P31" s="198" t="str">
        <f t="shared" si="21"/>
        <v/>
      </c>
      <c r="Q31" s="198" t="str">
        <f t="shared" si="22"/>
        <v/>
      </c>
      <c r="R31" s="198" t="str">
        <f t="shared" si="23"/>
        <v/>
      </c>
      <c r="S31" s="198" t="str">
        <f t="shared" si="24"/>
        <v/>
      </c>
      <c r="T31" s="198" t="str">
        <f t="shared" si="25"/>
        <v/>
      </c>
      <c r="U31" s="198" t="str">
        <f>IF(B31="","",SUM(D32,E30,G29))</f>
        <v/>
      </c>
      <c r="V31" s="198" t="str">
        <f t="shared" si="26"/>
        <v/>
      </c>
      <c r="X31" s="123" t="str">
        <f t="shared" si="27"/>
        <v/>
      </c>
      <c r="Y31" s="124"/>
      <c r="Z31" s="27" t="str">
        <f t="shared" si="28"/>
        <v/>
      </c>
      <c r="AA31" s="112" t="str">
        <f t="shared" si="29"/>
        <v/>
      </c>
    </row>
    <row r="32" spans="2:27" ht="15" customHeight="1">
      <c r="B32" s="195"/>
      <c r="C32" s="257" t="str">
        <f>IF($D$6="OUI","A","")</f>
        <v/>
      </c>
      <c r="D32" s="196"/>
      <c r="E32" s="257" t="str">
        <f>IF($D$6="OUI","A","")</f>
        <v/>
      </c>
      <c r="F32" s="196"/>
      <c r="G32" s="247"/>
      <c r="H32" s="196"/>
      <c r="I32" s="198" t="str">
        <f t="shared" si="20"/>
        <v/>
      </c>
      <c r="J32" s="200"/>
      <c r="K32" s="199" t="str">
        <f>IF(D31="","",IF(D32="","",IF(D31&lt;D32,"V",IF(D31&gt;D32,"D","N"))))</f>
        <v/>
      </c>
      <c r="L32" s="200"/>
      <c r="M32" s="199" t="str">
        <f>IF(F29="","",IF(F32="","",IF(F29&lt;F32,"V",IF(F29&gt;F32,"D","N"))))</f>
        <v/>
      </c>
      <c r="N32" s="200"/>
      <c r="O32" s="199" t="str">
        <f>IF(H30="","",IF(H32="","",IF(H30&lt;H32,"V",IF(H30&gt;H32,"D","N"))))</f>
        <v/>
      </c>
      <c r="P32" s="198" t="str">
        <f t="shared" si="21"/>
        <v/>
      </c>
      <c r="Q32" s="198" t="str">
        <f t="shared" si="22"/>
        <v/>
      </c>
      <c r="R32" s="198" t="str">
        <f t="shared" si="23"/>
        <v/>
      </c>
      <c r="S32" s="198" t="str">
        <f t="shared" si="24"/>
        <v/>
      </c>
      <c r="T32" s="198" t="str">
        <f t="shared" si="25"/>
        <v/>
      </c>
      <c r="U32" s="198" t="str">
        <f>IF(B32="","",SUM(D31,F29,H30))</f>
        <v/>
      </c>
      <c r="V32" s="198" t="str">
        <f t="shared" si="26"/>
        <v/>
      </c>
      <c r="X32" s="123" t="str">
        <f t="shared" si="27"/>
        <v/>
      </c>
      <c r="Y32" s="124"/>
      <c r="Z32" s="27" t="str">
        <f t="shared" si="28"/>
        <v/>
      </c>
      <c r="AA32" s="112" t="str">
        <f t="shared" si="29"/>
        <v/>
      </c>
    </row>
    <row r="33" spans="2:27" ht="9.75" customHeight="1"/>
    <row r="34" spans="2:27" ht="9.75" customHeight="1"/>
    <row r="35" spans="2:27" ht="9.75" customHeight="1"/>
    <row r="36" spans="2:27" ht="17.25" customHeight="1">
      <c r="B36" s="243" t="s">
        <v>234</v>
      </c>
      <c r="C36" s="33"/>
      <c r="D36" s="34"/>
      <c r="E36" s="34" t="s">
        <v>366</v>
      </c>
      <c r="F36" s="34"/>
      <c r="G36" s="34"/>
      <c r="H36" s="35"/>
      <c r="I36" s="33"/>
      <c r="J36" s="36"/>
      <c r="K36" s="36"/>
      <c r="L36" s="49" t="s">
        <v>230</v>
      </c>
      <c r="M36" s="36"/>
      <c r="N36" s="36"/>
      <c r="O36" s="36"/>
      <c r="P36" s="34"/>
      <c r="Q36" s="34" t="str">
        <f>"SUIVI DES MATCHS (G="&amp;IF($D$3="",0,$D$3)&amp;"pts / N="&amp;IF($D$4="",0,$D$4)&amp;"pts / P="&amp;IF($D$5="",0,$D$5)&amp;"pts)"</f>
        <v>SUIVI DES MATCHS (G=0pts / N=0pts / P=0pts)</v>
      </c>
      <c r="R36" s="34"/>
      <c r="S36" s="35"/>
      <c r="T36" s="33"/>
      <c r="U36" s="34" t="s">
        <v>221</v>
      </c>
      <c r="V36" s="35"/>
      <c r="X36" s="290" t="s">
        <v>229</v>
      </c>
      <c r="Y36" s="288" t="s">
        <v>367</v>
      </c>
      <c r="Z36" s="108" t="s">
        <v>334</v>
      </c>
      <c r="AA36" s="108" t="s">
        <v>229</v>
      </c>
    </row>
    <row r="37" spans="2:27" ht="17.25" customHeight="1">
      <c r="B37" s="32" t="s">
        <v>317</v>
      </c>
      <c r="C37" s="32" t="s">
        <v>217</v>
      </c>
      <c r="D37" s="32" t="s">
        <v>218</v>
      </c>
      <c r="E37" s="32" t="s">
        <v>219</v>
      </c>
      <c r="F37" s="32" t="s">
        <v>241</v>
      </c>
      <c r="G37" s="32" t="s">
        <v>242</v>
      </c>
      <c r="H37" s="32" t="s">
        <v>243</v>
      </c>
      <c r="I37" s="32" t="s">
        <v>222</v>
      </c>
      <c r="J37" s="30" t="s">
        <v>217</v>
      </c>
      <c r="K37" s="30" t="s">
        <v>218</v>
      </c>
      <c r="L37" s="30" t="s">
        <v>219</v>
      </c>
      <c r="M37" s="30" t="s">
        <v>241</v>
      </c>
      <c r="N37" s="30" t="s">
        <v>242</v>
      </c>
      <c r="O37" s="30" t="s">
        <v>243</v>
      </c>
      <c r="P37" s="32" t="s">
        <v>223</v>
      </c>
      <c r="Q37" s="32" t="s">
        <v>224</v>
      </c>
      <c r="R37" s="32" t="s">
        <v>225</v>
      </c>
      <c r="S37" s="171" t="s">
        <v>220</v>
      </c>
      <c r="T37" s="32" t="s">
        <v>226</v>
      </c>
      <c r="U37" s="32" t="s">
        <v>227</v>
      </c>
      <c r="V37" s="32" t="s">
        <v>228</v>
      </c>
      <c r="X37" s="291"/>
      <c r="Y37" s="289"/>
      <c r="Z37" s="110" t="s">
        <v>335</v>
      </c>
      <c r="AA37" s="110" t="s">
        <v>336</v>
      </c>
    </row>
    <row r="38" spans="2:27" ht="15" customHeight="1">
      <c r="B38" s="195"/>
      <c r="C38" s="196"/>
      <c r="D38" s="197"/>
      <c r="E38" s="247"/>
      <c r="F38" s="196"/>
      <c r="G38" s="196"/>
      <c r="H38" s="257" t="str">
        <f>IF($D$6="OUI","A","")</f>
        <v/>
      </c>
      <c r="I38" s="198" t="str">
        <f>IF(B38="","",COUNT(C38:H38))</f>
        <v/>
      </c>
      <c r="J38" s="199" t="str">
        <f>IF(C38="","",IF(C39="","",IF(C38&gt;C39,"V",IF(C38&lt;C39,"D","N"))))</f>
        <v/>
      </c>
      <c r="K38" s="200"/>
      <c r="L38" s="200"/>
      <c r="M38" s="199" t="str">
        <f>IF(F38="","",IF(F41="","",IF(F38&gt;F41,"V",IF(F38&lt;F41,"D","N"))))</f>
        <v/>
      </c>
      <c r="N38" s="199" t="str">
        <f>IF(G38="","",IF(G40="","",IF(G38&gt;G40,"V",IF(G38&lt;G40,"D","N"))))</f>
        <v/>
      </c>
      <c r="O38" s="200"/>
      <c r="P38" s="198" t="str">
        <f>IF(B38="","",COUNTIF($J38:$O38,"V"))</f>
        <v/>
      </c>
      <c r="Q38" s="198" t="str">
        <f>IF(B38="","",COUNTIF($J38:$O38,"N"))</f>
        <v/>
      </c>
      <c r="R38" s="198" t="str">
        <f>IF(B38="","",COUNTIF($J38:$O38,"D"))</f>
        <v/>
      </c>
      <c r="S38" s="198" t="str">
        <f>IF(B38="","",(P38*$D$3)+(Q38*$D$4)+(R38*$D$5))</f>
        <v/>
      </c>
      <c r="T38" s="198" t="str">
        <f>IF(B38="","",SUM(C38:H38))</f>
        <v/>
      </c>
      <c r="U38" s="198" t="str">
        <f>IF(B38="","",SUM(C39,F41,G40))</f>
        <v/>
      </c>
      <c r="V38" s="198" t="str">
        <f>IF(B38="","",T38-U38)</f>
        <v/>
      </c>
      <c r="X38" s="123" t="str">
        <f>IF(B38="","",IF(AA38=1,"1er",IF(AA38=2,"2ème",IF(AA38=3,"3ème",IF(AA38=4,"4ème","")))))</f>
        <v/>
      </c>
      <c r="Y38" s="124"/>
      <c r="Z38" s="27" t="str">
        <f>IF(B38="","",IF(I38=0,"",S38*1000000+V38*1000+T38))</f>
        <v/>
      </c>
      <c r="AA38" s="112" t="str">
        <f>IF(Z38="","",RANK(Z38,$Z$38:$Z$41,0))</f>
        <v/>
      </c>
    </row>
    <row r="39" spans="2:27" ht="15" customHeight="1">
      <c r="B39" s="195"/>
      <c r="C39" s="196"/>
      <c r="D39" s="257" t="str">
        <f>IF($D$6="OUI","A","")</f>
        <v/>
      </c>
      <c r="E39" s="196"/>
      <c r="F39" s="197"/>
      <c r="G39" s="257" t="str">
        <f>IF($D$6="OUI","A","")</f>
        <v/>
      </c>
      <c r="H39" s="196"/>
      <c r="I39" s="198" t="str">
        <f t="shared" ref="I39:I41" si="30">IF(B39="","",COUNT(C39:H39))</f>
        <v/>
      </c>
      <c r="J39" s="199" t="str">
        <f>IF(C38="","",IF(C39="","",IF(C38&lt;C39,"V",IF(C38&gt;C39,"D","N"))))</f>
        <v/>
      </c>
      <c r="K39" s="200"/>
      <c r="L39" s="199" t="str">
        <f>IF(E39="","",IF(E40="","",IF(E39&gt;E40,"V",IF(E39&lt;E40,"D","N"))))</f>
        <v/>
      </c>
      <c r="M39" s="200"/>
      <c r="N39" s="200"/>
      <c r="O39" s="199" t="str">
        <f>IF(H39="","",IF(H41="","",IF(H39&gt;H41,"V",IF(H39&lt;H41,"D","N"))))</f>
        <v/>
      </c>
      <c r="P39" s="198" t="str">
        <f t="shared" ref="P39:P41" si="31">IF(B39="","",COUNTIF($J39:$O39,"V"))</f>
        <v/>
      </c>
      <c r="Q39" s="198" t="str">
        <f t="shared" ref="Q39:Q41" si="32">IF(B39="","",COUNTIF($J39:$O39,"N"))</f>
        <v/>
      </c>
      <c r="R39" s="198" t="str">
        <f t="shared" ref="R39:R41" si="33">IF(B39="","",COUNTIF($J39:$O39,"D"))</f>
        <v/>
      </c>
      <c r="S39" s="198" t="str">
        <f t="shared" ref="S39:S41" si="34">IF(B39="","",(P39*$D$3)+(Q39*$D$4)+(R39*$D$5))</f>
        <v/>
      </c>
      <c r="T39" s="198" t="str">
        <f t="shared" ref="T39:T41" si="35">IF(B39="","",SUM(C39:H39))</f>
        <v/>
      </c>
      <c r="U39" s="198" t="str">
        <f>IF(B39="","",SUM(C38,E40,H41))</f>
        <v/>
      </c>
      <c r="V39" s="198" t="str">
        <f t="shared" ref="V39:V41" si="36">IF(B39="","",T39-U39)</f>
        <v/>
      </c>
      <c r="X39" s="123" t="str">
        <f t="shared" ref="X39:X41" si="37">IF(B39="","",IF(AA39=1,"1er",IF(AA39=2,"2ème",IF(AA39=3,"3ème",IF(AA39=4,"4ème","")))))</f>
        <v/>
      </c>
      <c r="Y39" s="124"/>
      <c r="Z39" s="27" t="str">
        <f t="shared" ref="Z39:Z41" si="38">IF(B39="","",IF(I39=0,"",S39*1000000+V39*1000+T39))</f>
        <v/>
      </c>
      <c r="AA39" s="112" t="str">
        <f t="shared" ref="AA39:AA41" si="39">IF(Z39="","",RANK(Z39,$Z$38:$Z$41,0))</f>
        <v/>
      </c>
    </row>
    <row r="40" spans="2:27" ht="15" customHeight="1">
      <c r="B40" s="195"/>
      <c r="C40" s="197"/>
      <c r="D40" s="196"/>
      <c r="E40" s="196"/>
      <c r="F40" s="257" t="str">
        <f>IF($D$6="OUI","A","")</f>
        <v/>
      </c>
      <c r="G40" s="196"/>
      <c r="H40" s="197"/>
      <c r="I40" s="198" t="str">
        <f t="shared" si="30"/>
        <v/>
      </c>
      <c r="J40" s="200"/>
      <c r="K40" s="199" t="str">
        <f>IF(D40="","",IF(D41="","",IF(D40&gt;D41,"V",IF(D40&lt;D41,"D","N"))))</f>
        <v/>
      </c>
      <c r="L40" s="199" t="str">
        <f>IF(E39="","",IF(E40="","",IF(E39&lt;E40,"V",IF(E39&gt;E40,"D","N"))))</f>
        <v/>
      </c>
      <c r="M40" s="200"/>
      <c r="N40" s="199" t="str">
        <f>IF(G38="","",IF(G40="","",IF(G38&lt;G40,"V",IF(G38&gt;G40,"D","N"))))</f>
        <v/>
      </c>
      <c r="O40" s="200"/>
      <c r="P40" s="198" t="str">
        <f t="shared" si="31"/>
        <v/>
      </c>
      <c r="Q40" s="198" t="str">
        <f t="shared" si="32"/>
        <v/>
      </c>
      <c r="R40" s="198" t="str">
        <f t="shared" si="33"/>
        <v/>
      </c>
      <c r="S40" s="198" t="str">
        <f t="shared" si="34"/>
        <v/>
      </c>
      <c r="T40" s="198" t="str">
        <f t="shared" si="35"/>
        <v/>
      </c>
      <c r="U40" s="198" t="str">
        <f>IF(B40="","",SUM(D41,E39,G38))</f>
        <v/>
      </c>
      <c r="V40" s="198" t="str">
        <f t="shared" si="36"/>
        <v/>
      </c>
      <c r="X40" s="123" t="str">
        <f t="shared" si="37"/>
        <v/>
      </c>
      <c r="Y40" s="124"/>
      <c r="Z40" s="27" t="str">
        <f t="shared" si="38"/>
        <v/>
      </c>
      <c r="AA40" s="112" t="str">
        <f t="shared" si="39"/>
        <v/>
      </c>
    </row>
    <row r="41" spans="2:27" ht="15" customHeight="1">
      <c r="B41" s="195"/>
      <c r="C41" s="257" t="str">
        <f>IF($D$6="OUI","A","")</f>
        <v/>
      </c>
      <c r="D41" s="196"/>
      <c r="E41" s="257" t="str">
        <f>IF($D$6="OUI","A","")</f>
        <v/>
      </c>
      <c r="F41" s="196"/>
      <c r="G41" s="247"/>
      <c r="H41" s="196"/>
      <c r="I41" s="198" t="str">
        <f t="shared" si="30"/>
        <v/>
      </c>
      <c r="J41" s="200"/>
      <c r="K41" s="199" t="str">
        <f>IF(D40="","",IF(D41="","",IF(D40&lt;D41,"V",IF(D40&gt;D41,"D","N"))))</f>
        <v/>
      </c>
      <c r="L41" s="200"/>
      <c r="M41" s="199" t="str">
        <f>IF(F38="","",IF(F41="","",IF(F38&lt;F41,"V",IF(F38&gt;F41,"D","N"))))</f>
        <v/>
      </c>
      <c r="N41" s="200"/>
      <c r="O41" s="199" t="str">
        <f>IF(H39="","",IF(H41="","",IF(H39&lt;H41,"V",IF(H39&gt;H41,"D","N"))))</f>
        <v/>
      </c>
      <c r="P41" s="198" t="str">
        <f t="shared" si="31"/>
        <v/>
      </c>
      <c r="Q41" s="198" t="str">
        <f t="shared" si="32"/>
        <v/>
      </c>
      <c r="R41" s="198" t="str">
        <f t="shared" si="33"/>
        <v/>
      </c>
      <c r="S41" s="198" t="str">
        <f t="shared" si="34"/>
        <v/>
      </c>
      <c r="T41" s="198" t="str">
        <f t="shared" si="35"/>
        <v/>
      </c>
      <c r="U41" s="198" t="str">
        <f>IF(B41="","",SUM(D40,F38,H39))</f>
        <v/>
      </c>
      <c r="V41" s="198" t="str">
        <f t="shared" si="36"/>
        <v/>
      </c>
      <c r="X41" s="123" t="str">
        <f t="shared" si="37"/>
        <v/>
      </c>
      <c r="Y41" s="124"/>
      <c r="Z41" s="27" t="str">
        <f t="shared" si="38"/>
        <v/>
      </c>
      <c r="AA41" s="112" t="str">
        <f t="shared" si="39"/>
        <v/>
      </c>
    </row>
    <row r="42" spans="2:27" ht="9.75" customHeight="1"/>
    <row r="43" spans="2:27" ht="9.75" customHeight="1"/>
    <row r="44" spans="2:27" ht="9.75" customHeight="1"/>
    <row r="45" spans="2:27" ht="17.25" customHeight="1">
      <c r="B45" s="243" t="s">
        <v>235</v>
      </c>
      <c r="C45" s="33"/>
      <c r="D45" s="34"/>
      <c r="E45" s="34" t="s">
        <v>366</v>
      </c>
      <c r="F45" s="34"/>
      <c r="G45" s="34"/>
      <c r="H45" s="35"/>
      <c r="I45" s="33"/>
      <c r="J45" s="36"/>
      <c r="K45" s="36"/>
      <c r="L45" s="49" t="s">
        <v>230</v>
      </c>
      <c r="M45" s="36"/>
      <c r="N45" s="36"/>
      <c r="O45" s="36"/>
      <c r="P45" s="34"/>
      <c r="Q45" s="34" t="str">
        <f>"SUIVI DES MATCHS (G="&amp;IF($D$3="",0,$D$3)&amp;"pts / N="&amp;IF($D$4="",0,$D$4)&amp;"pts / P="&amp;IF($D$5="",0,$D$5)&amp;"pts)"</f>
        <v>SUIVI DES MATCHS (G=0pts / N=0pts / P=0pts)</v>
      </c>
      <c r="R45" s="34"/>
      <c r="S45" s="35"/>
      <c r="T45" s="33"/>
      <c r="U45" s="34" t="s">
        <v>221</v>
      </c>
      <c r="V45" s="35"/>
      <c r="X45" s="290" t="s">
        <v>229</v>
      </c>
      <c r="Y45" s="288" t="s">
        <v>367</v>
      </c>
      <c r="Z45" s="108" t="s">
        <v>334</v>
      </c>
      <c r="AA45" s="108" t="s">
        <v>229</v>
      </c>
    </row>
    <row r="46" spans="2:27" ht="17.25" customHeight="1">
      <c r="B46" s="32" t="s">
        <v>317</v>
      </c>
      <c r="C46" s="32" t="s">
        <v>217</v>
      </c>
      <c r="D46" s="32" t="s">
        <v>218</v>
      </c>
      <c r="E46" s="32" t="s">
        <v>219</v>
      </c>
      <c r="F46" s="32" t="s">
        <v>241</v>
      </c>
      <c r="G46" s="32" t="s">
        <v>242</v>
      </c>
      <c r="H46" s="32" t="s">
        <v>243</v>
      </c>
      <c r="I46" s="32" t="s">
        <v>222</v>
      </c>
      <c r="J46" s="30" t="s">
        <v>217</v>
      </c>
      <c r="K46" s="30" t="s">
        <v>218</v>
      </c>
      <c r="L46" s="30" t="s">
        <v>219</v>
      </c>
      <c r="M46" s="30" t="s">
        <v>241</v>
      </c>
      <c r="N46" s="30" t="s">
        <v>242</v>
      </c>
      <c r="O46" s="30" t="s">
        <v>243</v>
      </c>
      <c r="P46" s="32" t="s">
        <v>223</v>
      </c>
      <c r="Q46" s="32" t="s">
        <v>224</v>
      </c>
      <c r="R46" s="32" t="s">
        <v>225</v>
      </c>
      <c r="S46" s="171" t="s">
        <v>220</v>
      </c>
      <c r="T46" s="32" t="s">
        <v>226</v>
      </c>
      <c r="U46" s="32" t="s">
        <v>227</v>
      </c>
      <c r="V46" s="32" t="s">
        <v>228</v>
      </c>
      <c r="X46" s="291"/>
      <c r="Y46" s="289"/>
      <c r="Z46" s="110" t="s">
        <v>335</v>
      </c>
      <c r="AA46" s="110" t="s">
        <v>336</v>
      </c>
    </row>
    <row r="47" spans="2:27" ht="15" customHeight="1">
      <c r="B47" s="195"/>
      <c r="C47" s="196"/>
      <c r="D47" s="197"/>
      <c r="E47" s="247"/>
      <c r="F47" s="196"/>
      <c r="G47" s="196"/>
      <c r="H47" s="257" t="str">
        <f>IF($D$6="OUI","A","")</f>
        <v/>
      </c>
      <c r="I47" s="198" t="str">
        <f>IF(B47="","",COUNT(C47:H47))</f>
        <v/>
      </c>
      <c r="J47" s="199" t="str">
        <f>IF(C47="","",IF(C48="","",IF(C47&gt;C48,"V",IF(C47&lt;C48,"D","N"))))</f>
        <v/>
      </c>
      <c r="K47" s="200"/>
      <c r="L47" s="200"/>
      <c r="M47" s="199" t="str">
        <f>IF(F47="","",IF(F50="","",IF(F47&gt;F50,"V",IF(F47&lt;F50,"D","N"))))</f>
        <v/>
      </c>
      <c r="N47" s="199" t="str">
        <f>IF(G47="","",IF(G49="","",IF(G47&gt;G49,"V",IF(G47&lt;G49,"D","N"))))</f>
        <v/>
      </c>
      <c r="O47" s="200"/>
      <c r="P47" s="198" t="str">
        <f>IF(B47="","",COUNTIF($J47:$O47,"V"))</f>
        <v/>
      </c>
      <c r="Q47" s="198" t="str">
        <f>IF(B47="","",COUNTIF($J47:$O47,"N"))</f>
        <v/>
      </c>
      <c r="R47" s="198" t="str">
        <f>IF(B47="","",COUNTIF($J47:$O47,"D"))</f>
        <v/>
      </c>
      <c r="S47" s="198" t="str">
        <f>IF(B47="","",(P47*$D$3)+(Q47*$D$4)+(R47*$D$5))</f>
        <v/>
      </c>
      <c r="T47" s="198" t="str">
        <f>IF(B47="","",SUM(C47:H47))</f>
        <v/>
      </c>
      <c r="U47" s="198" t="str">
        <f>IF(B47="","",SUM(C48,F50,G49))</f>
        <v/>
      </c>
      <c r="V47" s="198" t="str">
        <f>IF(B47="","",T47-U47)</f>
        <v/>
      </c>
      <c r="X47" s="123" t="str">
        <f>IF(B47="","",IF(AA47=1,"1er",IF(AA47=2,"2ème",IF(AA47=3,"3ème",IF(AA47=4,"4ème","")))))</f>
        <v/>
      </c>
      <c r="Y47" s="124"/>
      <c r="Z47" s="27" t="str">
        <f>IF(B47="","",IF(I47=0,"",S47*1000000+V47*1000+T47))</f>
        <v/>
      </c>
      <c r="AA47" s="112" t="str">
        <f>IF(Z47="","",RANK(Z47,$Z$47:$Z$50,0))</f>
        <v/>
      </c>
    </row>
    <row r="48" spans="2:27" ht="15" customHeight="1">
      <c r="B48" s="195"/>
      <c r="C48" s="196"/>
      <c r="D48" s="257" t="str">
        <f>IF($D$6="OUI","A","")</f>
        <v/>
      </c>
      <c r="E48" s="196"/>
      <c r="F48" s="197"/>
      <c r="G48" s="257" t="str">
        <f>IF($D$6="OUI","A","")</f>
        <v/>
      </c>
      <c r="H48" s="196"/>
      <c r="I48" s="198" t="str">
        <f t="shared" ref="I48:I50" si="40">IF(B48="","",COUNT(C48:H48))</f>
        <v/>
      </c>
      <c r="J48" s="199" t="str">
        <f>IF(C47="","",IF(C48="","",IF(C47&lt;C48,"V",IF(C47&gt;C48,"D","N"))))</f>
        <v/>
      </c>
      <c r="K48" s="200"/>
      <c r="L48" s="199" t="str">
        <f>IF(E48="","",IF(E49="","",IF(E48&gt;E49,"V",IF(E48&lt;E49,"D","N"))))</f>
        <v/>
      </c>
      <c r="M48" s="200"/>
      <c r="N48" s="200"/>
      <c r="O48" s="199" t="str">
        <f>IF(H48="","",IF(H50="","",IF(H48&gt;H50,"V",IF(H48&lt;H50,"D","N"))))</f>
        <v/>
      </c>
      <c r="P48" s="198" t="str">
        <f t="shared" ref="P48:P50" si="41">IF(B48="","",COUNTIF($J48:$O48,"V"))</f>
        <v/>
      </c>
      <c r="Q48" s="198" t="str">
        <f t="shared" ref="Q48:Q50" si="42">IF(B48="","",COUNTIF($J48:$O48,"N"))</f>
        <v/>
      </c>
      <c r="R48" s="198" t="str">
        <f t="shared" ref="R48:R50" si="43">IF(B48="","",COUNTIF($J48:$O48,"D"))</f>
        <v/>
      </c>
      <c r="S48" s="198" t="str">
        <f t="shared" ref="S48:S50" si="44">IF(B48="","",(P48*$D$3)+(Q48*$D$4)+(R48*$D$5))</f>
        <v/>
      </c>
      <c r="T48" s="198" t="str">
        <f t="shared" ref="T48:T50" si="45">IF(B48="","",SUM(C48:H48))</f>
        <v/>
      </c>
      <c r="U48" s="198" t="str">
        <f>IF(B48="","",SUM(C47,E49,H50))</f>
        <v/>
      </c>
      <c r="V48" s="198" t="str">
        <f t="shared" ref="V48:V50" si="46">IF(B48="","",T48-U48)</f>
        <v/>
      </c>
      <c r="X48" s="123" t="str">
        <f t="shared" ref="X48:X50" si="47">IF(B48="","",IF(AA48=1,"1er",IF(AA48=2,"2ème",IF(AA48=3,"3ème",IF(AA48=4,"4ème","")))))</f>
        <v/>
      </c>
      <c r="Y48" s="124"/>
      <c r="Z48" s="27" t="str">
        <f t="shared" ref="Z48:Z50" si="48">IF(B48="","",IF(I48=0,"",S48*1000000+V48*1000+T48))</f>
        <v/>
      </c>
      <c r="AA48" s="112" t="str">
        <f t="shared" ref="AA48:AA50" si="49">IF(Z48="","",RANK(Z48,$Z$47:$Z$50,0))</f>
        <v/>
      </c>
    </row>
    <row r="49" spans="2:27" ht="15" customHeight="1">
      <c r="B49" s="195"/>
      <c r="C49" s="197"/>
      <c r="D49" s="196"/>
      <c r="E49" s="196"/>
      <c r="F49" s="257" t="str">
        <f>IF($D$6="OUI","A","")</f>
        <v/>
      </c>
      <c r="G49" s="196"/>
      <c r="H49" s="197"/>
      <c r="I49" s="198" t="str">
        <f t="shared" si="40"/>
        <v/>
      </c>
      <c r="J49" s="200"/>
      <c r="K49" s="199" t="str">
        <f>IF(D49="","",IF(D50="","",IF(D49&gt;D50,"V",IF(D49&lt;D50,"D","N"))))</f>
        <v/>
      </c>
      <c r="L49" s="199" t="str">
        <f>IF(E48="","",IF(E49="","",IF(E48&lt;E49,"V",IF(E48&gt;E49,"D","N"))))</f>
        <v/>
      </c>
      <c r="M49" s="200"/>
      <c r="N49" s="199" t="str">
        <f>IF(G47="","",IF(G49="","",IF(G47&lt;G49,"V",IF(G47&gt;G49,"D","N"))))</f>
        <v/>
      </c>
      <c r="O49" s="200"/>
      <c r="P49" s="198" t="str">
        <f t="shared" si="41"/>
        <v/>
      </c>
      <c r="Q49" s="198" t="str">
        <f t="shared" si="42"/>
        <v/>
      </c>
      <c r="R49" s="198" t="str">
        <f t="shared" si="43"/>
        <v/>
      </c>
      <c r="S49" s="198" t="str">
        <f t="shared" si="44"/>
        <v/>
      </c>
      <c r="T49" s="198" t="str">
        <f t="shared" si="45"/>
        <v/>
      </c>
      <c r="U49" s="198" t="str">
        <f>IF(B49="","",SUM(D50,E48,G47))</f>
        <v/>
      </c>
      <c r="V49" s="198" t="str">
        <f t="shared" si="46"/>
        <v/>
      </c>
      <c r="X49" s="123" t="str">
        <f t="shared" si="47"/>
        <v/>
      </c>
      <c r="Y49" s="124"/>
      <c r="Z49" s="27" t="str">
        <f t="shared" si="48"/>
        <v/>
      </c>
      <c r="AA49" s="112" t="str">
        <f t="shared" si="49"/>
        <v/>
      </c>
    </row>
    <row r="50" spans="2:27" ht="15" customHeight="1">
      <c r="B50" s="195"/>
      <c r="C50" s="257" t="str">
        <f>IF($D$6="OUI","A","")</f>
        <v/>
      </c>
      <c r="D50" s="196"/>
      <c r="E50" s="257" t="str">
        <f>IF($D$6="OUI","A","")</f>
        <v/>
      </c>
      <c r="F50" s="196"/>
      <c r="G50" s="247"/>
      <c r="H50" s="196"/>
      <c r="I50" s="198" t="str">
        <f t="shared" si="40"/>
        <v/>
      </c>
      <c r="J50" s="200"/>
      <c r="K50" s="199" t="str">
        <f>IF(D49="","",IF(D50="","",IF(D49&lt;D50,"V",IF(D49&gt;D50,"D","N"))))</f>
        <v/>
      </c>
      <c r="L50" s="200"/>
      <c r="M50" s="199" t="str">
        <f>IF(F47="","",IF(F50="","",IF(F47&lt;F50,"V",IF(F47&gt;F50,"D","N"))))</f>
        <v/>
      </c>
      <c r="N50" s="200"/>
      <c r="O50" s="199" t="str">
        <f>IF(H48="","",IF(H50="","",IF(H48&lt;H50,"V",IF(H48&gt;H50,"D","N"))))</f>
        <v/>
      </c>
      <c r="P50" s="198" t="str">
        <f t="shared" si="41"/>
        <v/>
      </c>
      <c r="Q50" s="198" t="str">
        <f t="shared" si="42"/>
        <v/>
      </c>
      <c r="R50" s="198" t="str">
        <f t="shared" si="43"/>
        <v/>
      </c>
      <c r="S50" s="198" t="str">
        <f t="shared" si="44"/>
        <v/>
      </c>
      <c r="T50" s="198" t="str">
        <f t="shared" si="45"/>
        <v/>
      </c>
      <c r="U50" s="198" t="str">
        <f>IF(B50="","",SUM(D49,F47,H48))</f>
        <v/>
      </c>
      <c r="V50" s="198" t="str">
        <f t="shared" si="46"/>
        <v/>
      </c>
      <c r="X50" s="123" t="str">
        <f t="shared" si="47"/>
        <v/>
      </c>
      <c r="Y50" s="124"/>
      <c r="Z50" s="27" t="str">
        <f t="shared" si="48"/>
        <v/>
      </c>
      <c r="AA50" s="112" t="str">
        <f t="shared" si="49"/>
        <v/>
      </c>
    </row>
    <row r="51" spans="2:27" ht="9.75" customHeight="1"/>
    <row r="52" spans="2:27" ht="9.75" customHeight="1"/>
    <row r="53" spans="2:27" ht="9.75" customHeight="1"/>
    <row r="54" spans="2:27" ht="17.25" customHeight="1">
      <c r="B54" s="243" t="s">
        <v>236</v>
      </c>
      <c r="C54" s="33"/>
      <c r="D54" s="34"/>
      <c r="E54" s="34" t="s">
        <v>366</v>
      </c>
      <c r="F54" s="34"/>
      <c r="G54" s="34"/>
      <c r="H54" s="35"/>
      <c r="I54" s="33"/>
      <c r="J54" s="36"/>
      <c r="K54" s="36"/>
      <c r="L54" s="49" t="s">
        <v>230</v>
      </c>
      <c r="M54" s="36"/>
      <c r="N54" s="36"/>
      <c r="O54" s="36"/>
      <c r="P54" s="34"/>
      <c r="Q54" s="34" t="str">
        <f>"SUIVI DES MATCHS (G="&amp;IF($D$3="",0,$D$3)&amp;"pts / N="&amp;IF($D$4="",0,$D$4)&amp;"pts / P="&amp;IF($D$5="",0,$D$5)&amp;"pts)"</f>
        <v>SUIVI DES MATCHS (G=0pts / N=0pts / P=0pts)</v>
      </c>
      <c r="R54" s="34"/>
      <c r="S54" s="35"/>
      <c r="T54" s="33"/>
      <c r="U54" s="34" t="s">
        <v>221</v>
      </c>
      <c r="V54" s="35"/>
      <c r="X54" s="290" t="s">
        <v>229</v>
      </c>
      <c r="Y54" s="288" t="s">
        <v>367</v>
      </c>
      <c r="Z54" s="108" t="s">
        <v>334</v>
      </c>
      <c r="AA54" s="108" t="s">
        <v>229</v>
      </c>
    </row>
    <row r="55" spans="2:27" ht="17.25" customHeight="1">
      <c r="B55" s="32" t="s">
        <v>317</v>
      </c>
      <c r="C55" s="32" t="s">
        <v>217</v>
      </c>
      <c r="D55" s="32" t="s">
        <v>218</v>
      </c>
      <c r="E55" s="32" t="s">
        <v>219</v>
      </c>
      <c r="F55" s="32" t="s">
        <v>241</v>
      </c>
      <c r="G55" s="32" t="s">
        <v>242</v>
      </c>
      <c r="H55" s="32" t="s">
        <v>243</v>
      </c>
      <c r="I55" s="32" t="s">
        <v>222</v>
      </c>
      <c r="J55" s="30" t="s">
        <v>217</v>
      </c>
      <c r="K55" s="30" t="s">
        <v>218</v>
      </c>
      <c r="L55" s="30" t="s">
        <v>219</v>
      </c>
      <c r="M55" s="30" t="s">
        <v>241</v>
      </c>
      <c r="N55" s="30" t="s">
        <v>242</v>
      </c>
      <c r="O55" s="30" t="s">
        <v>243</v>
      </c>
      <c r="P55" s="32" t="s">
        <v>223</v>
      </c>
      <c r="Q55" s="32" t="s">
        <v>224</v>
      </c>
      <c r="R55" s="32" t="s">
        <v>225</v>
      </c>
      <c r="S55" s="171" t="s">
        <v>220</v>
      </c>
      <c r="T55" s="32" t="s">
        <v>226</v>
      </c>
      <c r="U55" s="32" t="s">
        <v>227</v>
      </c>
      <c r="V55" s="32" t="s">
        <v>228</v>
      </c>
      <c r="X55" s="291"/>
      <c r="Y55" s="289"/>
      <c r="Z55" s="110" t="s">
        <v>335</v>
      </c>
      <c r="AA55" s="110" t="s">
        <v>336</v>
      </c>
    </row>
    <row r="56" spans="2:27" ht="15" customHeight="1">
      <c r="B56" s="195"/>
      <c r="C56" s="196"/>
      <c r="D56" s="197"/>
      <c r="E56" s="247"/>
      <c r="F56" s="196"/>
      <c r="G56" s="196"/>
      <c r="H56" s="257" t="str">
        <f>IF($D$6="OUI","A","")</f>
        <v/>
      </c>
      <c r="I56" s="198" t="str">
        <f>IF(B56="","",COUNT(C56:H56))</f>
        <v/>
      </c>
      <c r="J56" s="199" t="str">
        <f>IF(C56="","",IF(C57="","",IF(C56&gt;C57,"V",IF(C56&lt;C57,"D","N"))))</f>
        <v/>
      </c>
      <c r="K56" s="200"/>
      <c r="L56" s="200"/>
      <c r="M56" s="199" t="str">
        <f>IF(F56="","",IF(F59="","",IF(F56&gt;F59,"V",IF(F56&lt;F59,"D","N"))))</f>
        <v/>
      </c>
      <c r="N56" s="199" t="str">
        <f>IF(G56="","",IF(G58="","",IF(G56&gt;G58,"V",IF(G56&lt;G58,"D","N"))))</f>
        <v/>
      </c>
      <c r="O56" s="200"/>
      <c r="P56" s="198" t="str">
        <f>IF(B56="","",COUNTIF($J56:$O56,"V"))</f>
        <v/>
      </c>
      <c r="Q56" s="198" t="str">
        <f>IF(B56="","",COUNTIF($J56:$O56,"N"))</f>
        <v/>
      </c>
      <c r="R56" s="198" t="str">
        <f>IF(B56="","",COUNTIF($J56:$O56,"D"))</f>
        <v/>
      </c>
      <c r="S56" s="198" t="str">
        <f>IF(B56="","",(P56*$D$3)+(Q56*$D$4)+(R56*$D$5))</f>
        <v/>
      </c>
      <c r="T56" s="198" t="str">
        <f>IF(B56="","",SUM(C56:H56))</f>
        <v/>
      </c>
      <c r="U56" s="198" t="str">
        <f>IF(B56="","",SUM(C57,F59,G58))</f>
        <v/>
      </c>
      <c r="V56" s="198" t="str">
        <f>IF(B56="","",T56-U56)</f>
        <v/>
      </c>
      <c r="X56" s="123" t="str">
        <f>IF(B56="","",IF(AA56=1,"1er",IF(AA56=2,"2ème",IF(AA56=3,"3ème",IF(AA56=4,"4ème","")))))</f>
        <v/>
      </c>
      <c r="Y56" s="124"/>
      <c r="Z56" s="27" t="str">
        <f>IF(B56="","",IF(I56=0,"",S56*1000000+V56*1000+T56))</f>
        <v/>
      </c>
      <c r="AA56" s="112" t="str">
        <f>IF(Z56="","",RANK(Z56,$Z$56:$Z$59,0))</f>
        <v/>
      </c>
    </row>
    <row r="57" spans="2:27" ht="15" customHeight="1">
      <c r="B57" s="195"/>
      <c r="C57" s="196"/>
      <c r="D57" s="257" t="str">
        <f>IF($D$6="OUI","A","")</f>
        <v/>
      </c>
      <c r="E57" s="196"/>
      <c r="F57" s="197"/>
      <c r="G57" s="257" t="str">
        <f>IF($D$6="OUI","A","")</f>
        <v/>
      </c>
      <c r="H57" s="196"/>
      <c r="I57" s="198" t="str">
        <f t="shared" ref="I57:I59" si="50">IF(B57="","",COUNT(C57:H57))</f>
        <v/>
      </c>
      <c r="J57" s="199" t="str">
        <f>IF(C56="","",IF(C57="","",IF(C56&lt;C57,"V",IF(C56&gt;C57,"D","N"))))</f>
        <v/>
      </c>
      <c r="K57" s="200"/>
      <c r="L57" s="199" t="str">
        <f>IF(E57="","",IF(E58="","",IF(E57&gt;E58,"V",IF(E57&lt;E58,"D","N"))))</f>
        <v/>
      </c>
      <c r="M57" s="200"/>
      <c r="N57" s="200"/>
      <c r="O57" s="199" t="str">
        <f>IF(H57="","",IF(H59="","",IF(H57&gt;H59,"V",IF(H57&lt;H59,"D","N"))))</f>
        <v/>
      </c>
      <c r="P57" s="198" t="str">
        <f t="shared" ref="P57:P59" si="51">IF(B57="","",COUNTIF($J57:$O57,"V"))</f>
        <v/>
      </c>
      <c r="Q57" s="198" t="str">
        <f t="shared" ref="Q57:Q59" si="52">IF(B57="","",COUNTIF($J57:$O57,"N"))</f>
        <v/>
      </c>
      <c r="R57" s="198" t="str">
        <f t="shared" ref="R57:R59" si="53">IF(B57="","",COUNTIF($J57:$O57,"D"))</f>
        <v/>
      </c>
      <c r="S57" s="198" t="str">
        <f t="shared" ref="S57:S59" si="54">IF(B57="","",(P57*$D$3)+(Q57*$D$4)+(R57*$D$5))</f>
        <v/>
      </c>
      <c r="T57" s="198" t="str">
        <f t="shared" ref="T57:T59" si="55">IF(B57="","",SUM(C57:H57))</f>
        <v/>
      </c>
      <c r="U57" s="198" t="str">
        <f>IF(B57="","",SUM(C56,E58,H59))</f>
        <v/>
      </c>
      <c r="V57" s="198" t="str">
        <f t="shared" ref="V57:V59" si="56">IF(B57="","",T57-U57)</f>
        <v/>
      </c>
      <c r="X57" s="123" t="str">
        <f t="shared" ref="X57:X59" si="57">IF(B57="","",IF(AA57=1,"1er",IF(AA57=2,"2ème",IF(AA57=3,"3ème",IF(AA57=4,"4ème","")))))</f>
        <v/>
      </c>
      <c r="Y57" s="124"/>
      <c r="Z57" s="27" t="str">
        <f t="shared" ref="Z57:Z59" si="58">IF(B57="","",IF(I57=0,"",S57*1000000+V57*1000+T57))</f>
        <v/>
      </c>
      <c r="AA57" s="112" t="str">
        <f t="shared" ref="AA57:AA59" si="59">IF(Z57="","",RANK(Z57,$Z$56:$Z$59,0))</f>
        <v/>
      </c>
    </row>
    <row r="58" spans="2:27" ht="15" customHeight="1">
      <c r="B58" s="195"/>
      <c r="C58" s="197"/>
      <c r="D58" s="196"/>
      <c r="E58" s="196"/>
      <c r="F58" s="257" t="str">
        <f>IF($D$6="OUI","A","")</f>
        <v/>
      </c>
      <c r="G58" s="196"/>
      <c r="H58" s="197"/>
      <c r="I58" s="198" t="str">
        <f t="shared" si="50"/>
        <v/>
      </c>
      <c r="J58" s="200"/>
      <c r="K58" s="199" t="str">
        <f>IF(D58="","",IF(D59="","",IF(D58&gt;D59,"V",IF(D58&lt;D59,"D","N"))))</f>
        <v/>
      </c>
      <c r="L58" s="199" t="str">
        <f>IF(E57="","",IF(E58="","",IF(E57&lt;E58,"V",IF(E57&gt;E58,"D","N"))))</f>
        <v/>
      </c>
      <c r="M58" s="200"/>
      <c r="N58" s="199" t="str">
        <f>IF(G56="","",IF(G58="","",IF(G56&lt;G58,"V",IF(G56&gt;G58,"D","N"))))</f>
        <v/>
      </c>
      <c r="O58" s="200"/>
      <c r="P58" s="198" t="str">
        <f t="shared" si="51"/>
        <v/>
      </c>
      <c r="Q58" s="198" t="str">
        <f t="shared" si="52"/>
        <v/>
      </c>
      <c r="R58" s="198" t="str">
        <f t="shared" si="53"/>
        <v/>
      </c>
      <c r="S58" s="198" t="str">
        <f t="shared" si="54"/>
        <v/>
      </c>
      <c r="T58" s="198" t="str">
        <f t="shared" si="55"/>
        <v/>
      </c>
      <c r="U58" s="198" t="str">
        <f>IF(B58="","",SUM(D59,E57,G56))</f>
        <v/>
      </c>
      <c r="V58" s="198" t="str">
        <f t="shared" si="56"/>
        <v/>
      </c>
      <c r="X58" s="123" t="str">
        <f t="shared" si="57"/>
        <v/>
      </c>
      <c r="Y58" s="124"/>
      <c r="Z58" s="27" t="str">
        <f t="shared" si="58"/>
        <v/>
      </c>
      <c r="AA58" s="112" t="str">
        <f t="shared" si="59"/>
        <v/>
      </c>
    </row>
    <row r="59" spans="2:27" ht="15" customHeight="1">
      <c r="B59" s="195"/>
      <c r="C59" s="257" t="str">
        <f>IF($D$6="OUI","A","")</f>
        <v/>
      </c>
      <c r="D59" s="196"/>
      <c r="E59" s="257" t="str">
        <f>IF($D$6="OUI","A","")</f>
        <v/>
      </c>
      <c r="F59" s="196"/>
      <c r="G59" s="247"/>
      <c r="H59" s="196"/>
      <c r="I59" s="198" t="str">
        <f t="shared" si="50"/>
        <v/>
      </c>
      <c r="J59" s="200"/>
      <c r="K59" s="199" t="str">
        <f>IF(D58="","",IF(D59="","",IF(D58&lt;D59,"V",IF(D58&gt;D59,"D","N"))))</f>
        <v/>
      </c>
      <c r="L59" s="200"/>
      <c r="M59" s="199" t="str">
        <f>IF(F56="","",IF(F59="","",IF(F56&lt;F59,"V",IF(F56&gt;F59,"D","N"))))</f>
        <v/>
      </c>
      <c r="N59" s="200"/>
      <c r="O59" s="199" t="str">
        <f>IF(H57="","",IF(H59="","",IF(H57&lt;H59,"V",IF(H57&gt;H59,"D","N"))))</f>
        <v/>
      </c>
      <c r="P59" s="198" t="str">
        <f t="shared" si="51"/>
        <v/>
      </c>
      <c r="Q59" s="198" t="str">
        <f t="shared" si="52"/>
        <v/>
      </c>
      <c r="R59" s="198" t="str">
        <f t="shared" si="53"/>
        <v/>
      </c>
      <c r="S59" s="198" t="str">
        <f t="shared" si="54"/>
        <v/>
      </c>
      <c r="T59" s="198" t="str">
        <f t="shared" si="55"/>
        <v/>
      </c>
      <c r="U59" s="198" t="str">
        <f>IF(B59="","",SUM(D58,F56,H57))</f>
        <v/>
      </c>
      <c r="V59" s="198" t="str">
        <f t="shared" si="56"/>
        <v/>
      </c>
      <c r="X59" s="123" t="str">
        <f t="shared" si="57"/>
        <v/>
      </c>
      <c r="Y59" s="124"/>
      <c r="Z59" s="27" t="str">
        <f t="shared" si="58"/>
        <v/>
      </c>
      <c r="AA59" s="112" t="str">
        <f t="shared" si="59"/>
        <v/>
      </c>
    </row>
    <row r="60" spans="2:27" ht="9.75" customHeight="1"/>
    <row r="61" spans="2:27" ht="9.75" customHeight="1"/>
    <row r="62" spans="2:27" ht="9.75" customHeight="1"/>
    <row r="63" spans="2:27" ht="17.25" customHeight="1">
      <c r="B63" s="243" t="s">
        <v>237</v>
      </c>
      <c r="C63" s="33"/>
      <c r="D63" s="34"/>
      <c r="E63" s="34" t="s">
        <v>366</v>
      </c>
      <c r="F63" s="34"/>
      <c r="G63" s="34"/>
      <c r="H63" s="35"/>
      <c r="I63" s="33"/>
      <c r="J63" s="36"/>
      <c r="K63" s="36"/>
      <c r="L63" s="49" t="s">
        <v>230</v>
      </c>
      <c r="M63" s="36"/>
      <c r="N63" s="36"/>
      <c r="O63" s="36"/>
      <c r="P63" s="34"/>
      <c r="Q63" s="34" t="str">
        <f>"SUIVI DES MATCHS (G="&amp;IF($D$3="",0,$D$3)&amp;"pts / N="&amp;IF($D$4="",0,$D$4)&amp;"pts / P="&amp;IF($D$5="",0,$D$5)&amp;"pts)"</f>
        <v>SUIVI DES MATCHS (G=0pts / N=0pts / P=0pts)</v>
      </c>
      <c r="R63" s="34"/>
      <c r="S63" s="35"/>
      <c r="T63" s="33"/>
      <c r="U63" s="34" t="s">
        <v>221</v>
      </c>
      <c r="V63" s="35"/>
      <c r="X63" s="290" t="s">
        <v>229</v>
      </c>
      <c r="Y63" s="288" t="s">
        <v>367</v>
      </c>
      <c r="Z63" s="108" t="s">
        <v>334</v>
      </c>
      <c r="AA63" s="108" t="s">
        <v>229</v>
      </c>
    </row>
    <row r="64" spans="2:27" ht="17.25" customHeight="1">
      <c r="B64" s="32" t="s">
        <v>317</v>
      </c>
      <c r="C64" s="32" t="s">
        <v>217</v>
      </c>
      <c r="D64" s="32" t="s">
        <v>218</v>
      </c>
      <c r="E64" s="32" t="s">
        <v>219</v>
      </c>
      <c r="F64" s="32" t="s">
        <v>241</v>
      </c>
      <c r="G64" s="32" t="s">
        <v>242</v>
      </c>
      <c r="H64" s="32" t="s">
        <v>243</v>
      </c>
      <c r="I64" s="32" t="s">
        <v>222</v>
      </c>
      <c r="J64" s="30" t="s">
        <v>217</v>
      </c>
      <c r="K64" s="30" t="s">
        <v>218</v>
      </c>
      <c r="L64" s="30" t="s">
        <v>219</v>
      </c>
      <c r="M64" s="30" t="s">
        <v>241</v>
      </c>
      <c r="N64" s="30" t="s">
        <v>242</v>
      </c>
      <c r="O64" s="30" t="s">
        <v>243</v>
      </c>
      <c r="P64" s="32" t="s">
        <v>223</v>
      </c>
      <c r="Q64" s="32" t="s">
        <v>224</v>
      </c>
      <c r="R64" s="32" t="s">
        <v>225</v>
      </c>
      <c r="S64" s="171" t="s">
        <v>220</v>
      </c>
      <c r="T64" s="32" t="s">
        <v>226</v>
      </c>
      <c r="U64" s="32" t="s">
        <v>227</v>
      </c>
      <c r="V64" s="32" t="s">
        <v>228</v>
      </c>
      <c r="X64" s="291"/>
      <c r="Y64" s="289"/>
      <c r="Z64" s="110" t="s">
        <v>335</v>
      </c>
      <c r="AA64" s="110" t="s">
        <v>336</v>
      </c>
    </row>
    <row r="65" spans="2:27" ht="15" customHeight="1">
      <c r="B65" s="195"/>
      <c r="C65" s="196"/>
      <c r="D65" s="197"/>
      <c r="E65" s="247"/>
      <c r="F65" s="196"/>
      <c r="G65" s="196"/>
      <c r="H65" s="257" t="str">
        <f>IF($D$6="OUI","A","")</f>
        <v/>
      </c>
      <c r="I65" s="198" t="str">
        <f>IF(B65="","",COUNT(C65:H65))</f>
        <v/>
      </c>
      <c r="J65" s="199" t="str">
        <f>IF(C65="","",IF(C66="","",IF(C65&gt;C66,"V",IF(C65&lt;C66,"D","N"))))</f>
        <v/>
      </c>
      <c r="K65" s="200"/>
      <c r="L65" s="200"/>
      <c r="M65" s="199" t="str">
        <f>IF(F65="","",IF(F68="","",IF(F65&gt;F68,"V",IF(F65&lt;F68,"D","N"))))</f>
        <v/>
      </c>
      <c r="N65" s="199" t="str">
        <f>IF(G65="","",IF(G67="","",IF(G65&gt;G67,"V",IF(G65&lt;G67,"D","N"))))</f>
        <v/>
      </c>
      <c r="O65" s="200"/>
      <c r="P65" s="198" t="str">
        <f>IF(B65="","",COUNTIF($J65:$O65,"V"))</f>
        <v/>
      </c>
      <c r="Q65" s="198" t="str">
        <f>IF(B65="","",COUNTIF($J65:$O65,"N"))</f>
        <v/>
      </c>
      <c r="R65" s="198" t="str">
        <f>IF(B65="","",COUNTIF($J65:$O65,"D"))</f>
        <v/>
      </c>
      <c r="S65" s="198" t="str">
        <f>IF(B65="","",(P65*$D$3)+(Q65*$D$4)+(R65*$D$5))</f>
        <v/>
      </c>
      <c r="T65" s="198" t="str">
        <f>IF(B65="","",SUM(C65:H65))</f>
        <v/>
      </c>
      <c r="U65" s="198" t="str">
        <f>IF(B65="","",SUM(C66,F68,G67))</f>
        <v/>
      </c>
      <c r="V65" s="198" t="str">
        <f>IF(B65="","",T65-U65)</f>
        <v/>
      </c>
      <c r="X65" s="123" t="str">
        <f>IF(B65="","",IF(AA65=1,"1er",IF(AA65=2,"2ème",IF(AA65=3,"3ème",IF(AA65=4,"4ème","")))))</f>
        <v/>
      </c>
      <c r="Y65" s="124"/>
      <c r="Z65" s="27" t="str">
        <f>IF(B65="","",IF(I65=0,"",S65*1000000+V65*1000+T65))</f>
        <v/>
      </c>
      <c r="AA65" s="112" t="str">
        <f>IF(Z65="","",RANK(Z65,$Z$65:$Z$68,0))</f>
        <v/>
      </c>
    </row>
    <row r="66" spans="2:27" ht="15" customHeight="1">
      <c r="B66" s="195"/>
      <c r="C66" s="196"/>
      <c r="D66" s="257" t="str">
        <f>IF($D$6="OUI","A","")</f>
        <v/>
      </c>
      <c r="E66" s="196"/>
      <c r="F66" s="197"/>
      <c r="G66" s="257" t="str">
        <f>IF($D$6="OUI","A","")</f>
        <v/>
      </c>
      <c r="H66" s="196"/>
      <c r="I66" s="198" t="str">
        <f t="shared" ref="I66:I68" si="60">IF(B66="","",COUNT(C66:H66))</f>
        <v/>
      </c>
      <c r="J66" s="199" t="str">
        <f>IF(C65="","",IF(C66="","",IF(C65&lt;C66,"V",IF(C65&gt;C66,"D","N"))))</f>
        <v/>
      </c>
      <c r="K66" s="200"/>
      <c r="L66" s="199" t="str">
        <f>IF(E66="","",IF(E67="","",IF(E66&gt;E67,"V",IF(E66&lt;E67,"D","N"))))</f>
        <v/>
      </c>
      <c r="M66" s="200"/>
      <c r="N66" s="200"/>
      <c r="O66" s="199" t="str">
        <f>IF(H66="","",IF(H68="","",IF(H66&gt;H68,"V",IF(H66&lt;H68,"D","N"))))</f>
        <v/>
      </c>
      <c r="P66" s="198" t="str">
        <f t="shared" ref="P66:P68" si="61">IF(B66="","",COUNTIF($J66:$O66,"V"))</f>
        <v/>
      </c>
      <c r="Q66" s="198" t="str">
        <f t="shared" ref="Q66:Q68" si="62">IF(B66="","",COUNTIF($J66:$O66,"N"))</f>
        <v/>
      </c>
      <c r="R66" s="198" t="str">
        <f t="shared" ref="R66:R68" si="63">IF(B66="","",COUNTIF($J66:$O66,"D"))</f>
        <v/>
      </c>
      <c r="S66" s="198" t="str">
        <f t="shared" ref="S66:S68" si="64">IF(B66="","",(P66*$D$3)+(Q66*$D$4)+(R66*$D$5))</f>
        <v/>
      </c>
      <c r="T66" s="198" t="str">
        <f t="shared" ref="T66:T68" si="65">IF(B66="","",SUM(C66:H66))</f>
        <v/>
      </c>
      <c r="U66" s="198" t="str">
        <f>IF(B66="","",SUM(C65,E67,H68))</f>
        <v/>
      </c>
      <c r="V66" s="198" t="str">
        <f t="shared" ref="V66:V68" si="66">IF(B66="","",T66-U66)</f>
        <v/>
      </c>
      <c r="X66" s="123" t="str">
        <f t="shared" ref="X66:X68" si="67">IF(B66="","",IF(AA66=1,"1er",IF(AA66=2,"2ème",IF(AA66=3,"3ème",IF(AA66=4,"4ème","")))))</f>
        <v/>
      </c>
      <c r="Y66" s="124"/>
      <c r="Z66" s="27" t="str">
        <f t="shared" ref="Z66:Z68" si="68">IF(B66="","",IF(I66=0,"",S66*1000000+V66*1000+T66))</f>
        <v/>
      </c>
      <c r="AA66" s="112" t="str">
        <f t="shared" ref="AA66:AA68" si="69">IF(Z66="","",RANK(Z66,$Z$65:$Z$68,0))</f>
        <v/>
      </c>
    </row>
    <row r="67" spans="2:27" ht="15" customHeight="1">
      <c r="B67" s="195"/>
      <c r="C67" s="197"/>
      <c r="D67" s="196"/>
      <c r="E67" s="196"/>
      <c r="F67" s="257" t="str">
        <f>IF($D$6="OUI","A","")</f>
        <v/>
      </c>
      <c r="G67" s="196"/>
      <c r="H67" s="197"/>
      <c r="I67" s="198" t="str">
        <f t="shared" si="60"/>
        <v/>
      </c>
      <c r="J67" s="200"/>
      <c r="K67" s="199" t="str">
        <f>IF(D67="","",IF(D68="","",IF(D67&gt;D68,"V",IF(D67&lt;D68,"D","N"))))</f>
        <v/>
      </c>
      <c r="L67" s="199" t="str">
        <f>IF(E66="","",IF(E67="","",IF(E66&lt;E67,"V",IF(E66&gt;E67,"D","N"))))</f>
        <v/>
      </c>
      <c r="M67" s="200"/>
      <c r="N67" s="199" t="str">
        <f>IF(G65="","",IF(G67="","",IF(G65&lt;G67,"V",IF(G65&gt;G67,"D","N"))))</f>
        <v/>
      </c>
      <c r="O67" s="200"/>
      <c r="P67" s="198" t="str">
        <f t="shared" si="61"/>
        <v/>
      </c>
      <c r="Q67" s="198" t="str">
        <f t="shared" si="62"/>
        <v/>
      </c>
      <c r="R67" s="198" t="str">
        <f t="shared" si="63"/>
        <v/>
      </c>
      <c r="S67" s="198" t="str">
        <f t="shared" si="64"/>
        <v/>
      </c>
      <c r="T67" s="198" t="str">
        <f t="shared" si="65"/>
        <v/>
      </c>
      <c r="U67" s="198" t="str">
        <f>IF(B67="","",SUM(D68,E66,G65))</f>
        <v/>
      </c>
      <c r="V67" s="198" t="str">
        <f t="shared" si="66"/>
        <v/>
      </c>
      <c r="X67" s="123" t="str">
        <f t="shared" si="67"/>
        <v/>
      </c>
      <c r="Y67" s="124"/>
      <c r="Z67" s="27" t="str">
        <f t="shared" si="68"/>
        <v/>
      </c>
      <c r="AA67" s="112" t="str">
        <f t="shared" si="69"/>
        <v/>
      </c>
    </row>
    <row r="68" spans="2:27" ht="15" customHeight="1">
      <c r="B68" s="195"/>
      <c r="C68" s="257" t="str">
        <f>IF($D$6="OUI","A","")</f>
        <v/>
      </c>
      <c r="D68" s="196"/>
      <c r="E68" s="257" t="str">
        <f>IF($D$6="OUI","A","")</f>
        <v/>
      </c>
      <c r="F68" s="196"/>
      <c r="G68" s="247"/>
      <c r="H68" s="196"/>
      <c r="I68" s="198" t="str">
        <f t="shared" si="60"/>
        <v/>
      </c>
      <c r="J68" s="200"/>
      <c r="K68" s="199" t="str">
        <f>IF(D67="","",IF(D68="","",IF(D67&lt;D68,"V",IF(D67&gt;D68,"D","N"))))</f>
        <v/>
      </c>
      <c r="L68" s="200"/>
      <c r="M68" s="199" t="str">
        <f>IF(F65="","",IF(F68="","",IF(F65&lt;F68,"V",IF(F65&gt;F68,"D","N"))))</f>
        <v/>
      </c>
      <c r="N68" s="200"/>
      <c r="O68" s="199" t="str">
        <f>IF(H66="","",IF(H68="","",IF(H66&lt;H68,"V",IF(H66&gt;H68,"D","N"))))</f>
        <v/>
      </c>
      <c r="P68" s="198" t="str">
        <f t="shared" si="61"/>
        <v/>
      </c>
      <c r="Q68" s="198" t="str">
        <f t="shared" si="62"/>
        <v/>
      </c>
      <c r="R68" s="198" t="str">
        <f t="shared" si="63"/>
        <v/>
      </c>
      <c r="S68" s="198" t="str">
        <f t="shared" si="64"/>
        <v/>
      </c>
      <c r="T68" s="198" t="str">
        <f t="shared" si="65"/>
        <v/>
      </c>
      <c r="U68" s="198" t="str">
        <f>IF(B68="","",SUM(D67,F65,H66))</f>
        <v/>
      </c>
      <c r="V68" s="198" t="str">
        <f t="shared" si="66"/>
        <v/>
      </c>
      <c r="X68" s="123" t="str">
        <f t="shared" si="67"/>
        <v/>
      </c>
      <c r="Y68" s="124"/>
      <c r="Z68" s="27" t="str">
        <f t="shared" si="68"/>
        <v/>
      </c>
      <c r="AA68" s="112" t="str">
        <f t="shared" si="69"/>
        <v/>
      </c>
    </row>
    <row r="69" spans="2:27" ht="9.75" customHeight="1"/>
    <row r="70" spans="2:27" ht="9.75" customHeight="1"/>
    <row r="71" spans="2:27" ht="9.75" customHeight="1"/>
    <row r="72" spans="2:27" ht="17.25" customHeight="1">
      <c r="B72" s="243" t="s">
        <v>238</v>
      </c>
      <c r="C72" s="33"/>
      <c r="D72" s="34"/>
      <c r="E72" s="34" t="s">
        <v>366</v>
      </c>
      <c r="F72" s="34"/>
      <c r="G72" s="34"/>
      <c r="H72" s="35"/>
      <c r="I72" s="33"/>
      <c r="J72" s="36"/>
      <c r="K72" s="36"/>
      <c r="L72" s="49" t="s">
        <v>230</v>
      </c>
      <c r="M72" s="36"/>
      <c r="N72" s="36"/>
      <c r="O72" s="36"/>
      <c r="P72" s="34"/>
      <c r="Q72" s="34" t="str">
        <f>"SUIVI DES MATCHS (G="&amp;IF($D$3="",0,$D$3)&amp;"pts / N="&amp;IF($D$4="",0,$D$4)&amp;"pts / P="&amp;IF($D$5="",0,$D$5)&amp;"pts)"</f>
        <v>SUIVI DES MATCHS (G=0pts / N=0pts / P=0pts)</v>
      </c>
      <c r="R72" s="34"/>
      <c r="S72" s="35"/>
      <c r="T72" s="33"/>
      <c r="U72" s="34" t="s">
        <v>221</v>
      </c>
      <c r="V72" s="35"/>
      <c r="X72" s="290" t="s">
        <v>229</v>
      </c>
      <c r="Y72" s="288" t="s">
        <v>367</v>
      </c>
      <c r="Z72" s="108" t="s">
        <v>334</v>
      </c>
      <c r="AA72" s="108" t="s">
        <v>229</v>
      </c>
    </row>
    <row r="73" spans="2:27" ht="17.25" customHeight="1">
      <c r="B73" s="32" t="s">
        <v>317</v>
      </c>
      <c r="C73" s="32" t="s">
        <v>217</v>
      </c>
      <c r="D73" s="32" t="s">
        <v>218</v>
      </c>
      <c r="E73" s="32" t="s">
        <v>219</v>
      </c>
      <c r="F73" s="32" t="s">
        <v>241</v>
      </c>
      <c r="G73" s="32" t="s">
        <v>242</v>
      </c>
      <c r="H73" s="32" t="s">
        <v>243</v>
      </c>
      <c r="I73" s="32" t="s">
        <v>222</v>
      </c>
      <c r="J73" s="30" t="s">
        <v>217</v>
      </c>
      <c r="K73" s="30" t="s">
        <v>218</v>
      </c>
      <c r="L73" s="30" t="s">
        <v>219</v>
      </c>
      <c r="M73" s="30" t="s">
        <v>241</v>
      </c>
      <c r="N73" s="30" t="s">
        <v>242</v>
      </c>
      <c r="O73" s="30" t="s">
        <v>243</v>
      </c>
      <c r="P73" s="32" t="s">
        <v>223</v>
      </c>
      <c r="Q73" s="32" t="s">
        <v>224</v>
      </c>
      <c r="R73" s="32" t="s">
        <v>225</v>
      </c>
      <c r="S73" s="171" t="s">
        <v>220</v>
      </c>
      <c r="T73" s="32" t="s">
        <v>226</v>
      </c>
      <c r="U73" s="32" t="s">
        <v>227</v>
      </c>
      <c r="V73" s="32" t="s">
        <v>228</v>
      </c>
      <c r="X73" s="291"/>
      <c r="Y73" s="289"/>
      <c r="Z73" s="110" t="s">
        <v>335</v>
      </c>
      <c r="AA73" s="110" t="s">
        <v>336</v>
      </c>
    </row>
    <row r="74" spans="2:27" ht="15" customHeight="1">
      <c r="B74" s="195"/>
      <c r="C74" s="196"/>
      <c r="D74" s="197"/>
      <c r="E74" s="247"/>
      <c r="F74" s="196"/>
      <c r="G74" s="196"/>
      <c r="H74" s="257" t="str">
        <f>IF($D$6="OUI","A","")</f>
        <v/>
      </c>
      <c r="I74" s="198" t="str">
        <f>IF(B74="","",COUNT(C74:H74))</f>
        <v/>
      </c>
      <c r="J74" s="199" t="str">
        <f>IF(C74="","",IF(C75="","",IF(C74&gt;C75,"V",IF(C74&lt;C75,"D","N"))))</f>
        <v/>
      </c>
      <c r="K74" s="200"/>
      <c r="L74" s="200"/>
      <c r="M74" s="199" t="str">
        <f>IF(F74="","",IF(F77="","",IF(F74&gt;F77,"V",IF(F74&lt;F77,"D","N"))))</f>
        <v/>
      </c>
      <c r="N74" s="199" t="str">
        <f>IF(G74="","",IF(G76="","",IF(G74&gt;G76,"V",IF(G74&lt;G76,"D","N"))))</f>
        <v/>
      </c>
      <c r="O74" s="200"/>
      <c r="P74" s="198" t="str">
        <f>IF(B74="","",COUNTIF($J74:$O74,"V"))</f>
        <v/>
      </c>
      <c r="Q74" s="198" t="str">
        <f>IF(B74="","",COUNTIF($J74:$O74,"N"))</f>
        <v/>
      </c>
      <c r="R74" s="198" t="str">
        <f>IF(B74="","",COUNTIF($J74:$O74,"D"))</f>
        <v/>
      </c>
      <c r="S74" s="198" t="str">
        <f>IF(B74="","",(P74*$D$3)+(Q74*$D$4)+(R74*$D$5))</f>
        <v/>
      </c>
      <c r="T74" s="198" t="str">
        <f>IF(B74="","",SUM(C74:H74))</f>
        <v/>
      </c>
      <c r="U74" s="198" t="str">
        <f>IF(B74="","",SUM(C75,F77,G76))</f>
        <v/>
      </c>
      <c r="V74" s="198" t="str">
        <f>IF(B74="","",T74-U74)</f>
        <v/>
      </c>
      <c r="X74" s="123" t="str">
        <f>IF(B74="","",IF(AA74=1,"1er",IF(AA74=2,"2ème",IF(AA74=3,"3ème",IF(AA74=4,"4ème","")))))</f>
        <v/>
      </c>
      <c r="Y74" s="124"/>
      <c r="Z74" s="27" t="str">
        <f>IF(B74="","",IF(I74=0,"",S74*1000000+V74*1000+T74))</f>
        <v/>
      </c>
      <c r="AA74" s="112" t="str">
        <f>IF(Z74="","",RANK(Z74,$Z$74:$Z$77,0))</f>
        <v/>
      </c>
    </row>
    <row r="75" spans="2:27" ht="15" customHeight="1">
      <c r="B75" s="195"/>
      <c r="C75" s="196"/>
      <c r="D75" s="257" t="str">
        <f>IF($D$6="OUI","A","")</f>
        <v/>
      </c>
      <c r="E75" s="196"/>
      <c r="F75" s="197"/>
      <c r="G75" s="257" t="str">
        <f>IF($D$6="OUI","A","")</f>
        <v/>
      </c>
      <c r="H75" s="196"/>
      <c r="I75" s="198" t="str">
        <f t="shared" ref="I75:I77" si="70">IF(B75="","",COUNT(C75:H75))</f>
        <v/>
      </c>
      <c r="J75" s="199" t="str">
        <f>IF(C74="","",IF(C75="","",IF(C74&lt;C75,"V",IF(C74&gt;C75,"D","N"))))</f>
        <v/>
      </c>
      <c r="K75" s="200"/>
      <c r="L75" s="199" t="str">
        <f>IF(E75="","",IF(E76="","",IF(E75&gt;E76,"V",IF(E75&lt;E76,"D","N"))))</f>
        <v/>
      </c>
      <c r="M75" s="200"/>
      <c r="N75" s="200"/>
      <c r="O75" s="199" t="str">
        <f>IF(H75="","",IF(H77="","",IF(H75&gt;H77,"V",IF(H75&lt;H77,"D","N"))))</f>
        <v/>
      </c>
      <c r="P75" s="198" t="str">
        <f t="shared" ref="P75:P77" si="71">IF(B75="","",COUNTIF($J75:$O75,"V"))</f>
        <v/>
      </c>
      <c r="Q75" s="198" t="str">
        <f t="shared" ref="Q75:Q77" si="72">IF(B75="","",COUNTIF($J75:$O75,"N"))</f>
        <v/>
      </c>
      <c r="R75" s="198" t="str">
        <f t="shared" ref="R75:R77" si="73">IF(B75="","",COUNTIF($J75:$O75,"D"))</f>
        <v/>
      </c>
      <c r="S75" s="198" t="str">
        <f t="shared" ref="S75:S77" si="74">IF(B75="","",(P75*$D$3)+(Q75*$D$4)+(R75*$D$5))</f>
        <v/>
      </c>
      <c r="T75" s="198" t="str">
        <f t="shared" ref="T75:T77" si="75">IF(B75="","",SUM(C75:H75))</f>
        <v/>
      </c>
      <c r="U75" s="198" t="str">
        <f>IF(B75="","",SUM(C74,E76,H77))</f>
        <v/>
      </c>
      <c r="V75" s="198" t="str">
        <f t="shared" ref="V75:V77" si="76">IF(B75="","",T75-U75)</f>
        <v/>
      </c>
      <c r="X75" s="123" t="str">
        <f t="shared" ref="X75:X77" si="77">IF(B75="","",IF(AA75=1,"1er",IF(AA75=2,"2ème",IF(AA75=3,"3ème",IF(AA75=4,"4ème","")))))</f>
        <v/>
      </c>
      <c r="Y75" s="124"/>
      <c r="Z75" s="27" t="str">
        <f t="shared" ref="Z75:Z77" si="78">IF(B75="","",IF(I75=0,"",S75*1000000+V75*1000+T75))</f>
        <v/>
      </c>
      <c r="AA75" s="112" t="str">
        <f t="shared" ref="AA75:AA77" si="79">IF(Z75="","",RANK(Z75,$Z$74:$Z$77,0))</f>
        <v/>
      </c>
    </row>
    <row r="76" spans="2:27" ht="15" customHeight="1">
      <c r="B76" s="195"/>
      <c r="C76" s="197"/>
      <c r="D76" s="196"/>
      <c r="E76" s="196"/>
      <c r="F76" s="257" t="str">
        <f>IF($D$6="OUI","A","")</f>
        <v/>
      </c>
      <c r="G76" s="196"/>
      <c r="H76" s="197"/>
      <c r="I76" s="198" t="str">
        <f t="shared" si="70"/>
        <v/>
      </c>
      <c r="J76" s="200"/>
      <c r="K76" s="199" t="str">
        <f>IF(D76="","",IF(D77="","",IF(D76&gt;D77,"V",IF(D76&lt;D77,"D","N"))))</f>
        <v/>
      </c>
      <c r="L76" s="199" t="str">
        <f>IF(E75="","",IF(E76="","",IF(E75&lt;E76,"V",IF(E75&gt;E76,"D","N"))))</f>
        <v/>
      </c>
      <c r="M76" s="200"/>
      <c r="N76" s="199" t="str">
        <f>IF(G74="","",IF(G76="","",IF(G74&lt;G76,"V",IF(G74&gt;G76,"D","N"))))</f>
        <v/>
      </c>
      <c r="O76" s="200"/>
      <c r="P76" s="198" t="str">
        <f t="shared" si="71"/>
        <v/>
      </c>
      <c r="Q76" s="198" t="str">
        <f t="shared" si="72"/>
        <v/>
      </c>
      <c r="R76" s="198" t="str">
        <f t="shared" si="73"/>
        <v/>
      </c>
      <c r="S76" s="198" t="str">
        <f t="shared" si="74"/>
        <v/>
      </c>
      <c r="T76" s="198" t="str">
        <f t="shared" si="75"/>
        <v/>
      </c>
      <c r="U76" s="198" t="str">
        <f>IF(B76="","",SUM(D77,E75,G74))</f>
        <v/>
      </c>
      <c r="V76" s="198" t="str">
        <f t="shared" si="76"/>
        <v/>
      </c>
      <c r="X76" s="123" t="str">
        <f t="shared" si="77"/>
        <v/>
      </c>
      <c r="Y76" s="124"/>
      <c r="Z76" s="27" t="str">
        <f t="shared" si="78"/>
        <v/>
      </c>
      <c r="AA76" s="112" t="str">
        <f t="shared" si="79"/>
        <v/>
      </c>
    </row>
    <row r="77" spans="2:27" ht="15" customHeight="1">
      <c r="B77" s="195"/>
      <c r="C77" s="257" t="str">
        <f>IF($D$6="OUI","A","")</f>
        <v/>
      </c>
      <c r="D77" s="196"/>
      <c r="E77" s="257" t="str">
        <f>IF($D$6="OUI","A","")</f>
        <v/>
      </c>
      <c r="F77" s="196"/>
      <c r="G77" s="247"/>
      <c r="H77" s="196"/>
      <c r="I77" s="198" t="str">
        <f t="shared" si="70"/>
        <v/>
      </c>
      <c r="J77" s="200"/>
      <c r="K77" s="199" t="str">
        <f>IF(D76="","",IF(D77="","",IF(D76&lt;D77,"V",IF(D76&gt;D77,"D","N"))))</f>
        <v/>
      </c>
      <c r="L77" s="200"/>
      <c r="M77" s="199" t="str">
        <f>IF(F74="","",IF(F77="","",IF(F74&lt;F77,"V",IF(F74&gt;F77,"D","N"))))</f>
        <v/>
      </c>
      <c r="N77" s="200"/>
      <c r="O77" s="199" t="str">
        <f>IF(H75="","",IF(H77="","",IF(H75&lt;H77,"V",IF(H75&gt;H77,"D","N"))))</f>
        <v/>
      </c>
      <c r="P77" s="198" t="str">
        <f t="shared" si="71"/>
        <v/>
      </c>
      <c r="Q77" s="198" t="str">
        <f t="shared" si="72"/>
        <v/>
      </c>
      <c r="R77" s="198" t="str">
        <f t="shared" si="73"/>
        <v/>
      </c>
      <c r="S77" s="198" t="str">
        <f t="shared" si="74"/>
        <v/>
      </c>
      <c r="T77" s="198" t="str">
        <f t="shared" si="75"/>
        <v/>
      </c>
      <c r="U77" s="198" t="str">
        <f>IF(B77="","",SUM(D76,F74,H75))</f>
        <v/>
      </c>
      <c r="V77" s="198" t="str">
        <f t="shared" si="76"/>
        <v/>
      </c>
      <c r="X77" s="123" t="str">
        <f t="shared" si="77"/>
        <v/>
      </c>
      <c r="Y77" s="124"/>
      <c r="Z77" s="27" t="str">
        <f t="shared" si="78"/>
        <v/>
      </c>
      <c r="AA77" s="112" t="str">
        <f t="shared" si="79"/>
        <v/>
      </c>
    </row>
    <row r="78" spans="2:27" ht="9.75" customHeight="1"/>
    <row r="79" spans="2:27" ht="9.75" customHeight="1"/>
    <row r="80" spans="2:27" ht="9.75" customHeight="1"/>
    <row r="81" spans="2:27" ht="17.25" customHeight="1">
      <c r="B81" s="243" t="s">
        <v>239</v>
      </c>
      <c r="C81" s="33"/>
      <c r="D81" s="34"/>
      <c r="E81" s="34" t="s">
        <v>366</v>
      </c>
      <c r="F81" s="34"/>
      <c r="G81" s="34"/>
      <c r="H81" s="35"/>
      <c r="I81" s="33"/>
      <c r="J81" s="36"/>
      <c r="K81" s="36"/>
      <c r="L81" s="49" t="s">
        <v>230</v>
      </c>
      <c r="M81" s="36"/>
      <c r="N81" s="36"/>
      <c r="O81" s="36"/>
      <c r="P81" s="34"/>
      <c r="Q81" s="34" t="str">
        <f>"SUIVI DES MATCHS (G="&amp;IF($D$3="",0,$D$3)&amp;"pts / N="&amp;IF($D$4="",0,$D$4)&amp;"pts / P="&amp;IF($D$5="",0,$D$5)&amp;"pts)"</f>
        <v>SUIVI DES MATCHS (G=0pts / N=0pts / P=0pts)</v>
      </c>
      <c r="R81" s="34"/>
      <c r="S81" s="35"/>
      <c r="T81" s="33"/>
      <c r="U81" s="34" t="s">
        <v>221</v>
      </c>
      <c r="V81" s="35"/>
      <c r="X81" s="290" t="s">
        <v>229</v>
      </c>
      <c r="Y81" s="288" t="s">
        <v>367</v>
      </c>
      <c r="Z81" s="108" t="s">
        <v>334</v>
      </c>
      <c r="AA81" s="108" t="s">
        <v>229</v>
      </c>
    </row>
    <row r="82" spans="2:27" ht="17.25" customHeight="1">
      <c r="B82" s="32" t="s">
        <v>317</v>
      </c>
      <c r="C82" s="32" t="s">
        <v>217</v>
      </c>
      <c r="D82" s="32" t="s">
        <v>218</v>
      </c>
      <c r="E82" s="32" t="s">
        <v>219</v>
      </c>
      <c r="F82" s="32" t="s">
        <v>241</v>
      </c>
      <c r="G82" s="32" t="s">
        <v>242</v>
      </c>
      <c r="H82" s="32" t="s">
        <v>243</v>
      </c>
      <c r="I82" s="32" t="s">
        <v>222</v>
      </c>
      <c r="J82" s="30" t="s">
        <v>217</v>
      </c>
      <c r="K82" s="30" t="s">
        <v>218</v>
      </c>
      <c r="L82" s="30" t="s">
        <v>219</v>
      </c>
      <c r="M82" s="30" t="s">
        <v>241</v>
      </c>
      <c r="N82" s="30" t="s">
        <v>242</v>
      </c>
      <c r="O82" s="30" t="s">
        <v>243</v>
      </c>
      <c r="P82" s="32" t="s">
        <v>223</v>
      </c>
      <c r="Q82" s="32" t="s">
        <v>224</v>
      </c>
      <c r="R82" s="32" t="s">
        <v>225</v>
      </c>
      <c r="S82" s="171" t="s">
        <v>220</v>
      </c>
      <c r="T82" s="32" t="s">
        <v>226</v>
      </c>
      <c r="U82" s="32" t="s">
        <v>227</v>
      </c>
      <c r="V82" s="32" t="s">
        <v>228</v>
      </c>
      <c r="X82" s="291"/>
      <c r="Y82" s="289"/>
      <c r="Z82" s="110" t="s">
        <v>335</v>
      </c>
      <c r="AA82" s="110" t="s">
        <v>336</v>
      </c>
    </row>
    <row r="83" spans="2:27" ht="15" customHeight="1">
      <c r="B83" s="195"/>
      <c r="C83" s="196"/>
      <c r="D83" s="197"/>
      <c r="E83" s="247"/>
      <c r="F83" s="196"/>
      <c r="G83" s="196"/>
      <c r="H83" s="257" t="str">
        <f>IF($D$6="OUI","A","")</f>
        <v/>
      </c>
      <c r="I83" s="198" t="str">
        <f>IF(B83="","",COUNT(C83:H83))</f>
        <v/>
      </c>
      <c r="J83" s="199" t="str">
        <f>IF(C83="","",IF(C84="","",IF(C83&gt;C84,"V",IF(C83&lt;C84,"D","N"))))</f>
        <v/>
      </c>
      <c r="K83" s="200"/>
      <c r="L83" s="200"/>
      <c r="M83" s="199" t="str">
        <f>IF(F83="","",IF(F86="","",IF(F83&gt;F86,"V",IF(F83&lt;F86,"D","N"))))</f>
        <v/>
      </c>
      <c r="N83" s="199" t="str">
        <f>IF(G83="","",IF(G85="","",IF(G83&gt;G85,"V",IF(G83&lt;G85,"D","N"))))</f>
        <v/>
      </c>
      <c r="O83" s="200"/>
      <c r="P83" s="198" t="str">
        <f>IF(B83="","",COUNTIF($J83:$O83,"V"))</f>
        <v/>
      </c>
      <c r="Q83" s="198" t="str">
        <f>IF(B83="","",COUNTIF($J83:$O83,"N"))</f>
        <v/>
      </c>
      <c r="R83" s="198" t="str">
        <f>IF(B83="","",COUNTIF($J83:$O83,"D"))</f>
        <v/>
      </c>
      <c r="S83" s="198" t="str">
        <f>IF(B83="","",(P83*$D$3)+(Q83*$D$4)+(R83*$D$5))</f>
        <v/>
      </c>
      <c r="T83" s="198" t="str">
        <f>IF(B83="","",SUM(C83:H83))</f>
        <v/>
      </c>
      <c r="U83" s="198" t="str">
        <f>IF(B83="","",SUM(C84,F86,G85))</f>
        <v/>
      </c>
      <c r="V83" s="198" t="str">
        <f>IF(B83="","",T83-U83)</f>
        <v/>
      </c>
      <c r="X83" s="123" t="str">
        <f>IF(B83="","",IF(AA83=1,"1er",IF(AA83=2,"2ème",IF(AA83=3,"3ème",IF(AA83=4,"4ème","")))))</f>
        <v/>
      </c>
      <c r="Y83" s="124"/>
      <c r="Z83" s="27" t="str">
        <f>IF(B83="","",IF(I83=0,"",S83*1000000+V83*1000+T83))</f>
        <v/>
      </c>
      <c r="AA83" s="112" t="str">
        <f>IF(Z83="","",RANK(Z83,$Z$83:$Z$86,0))</f>
        <v/>
      </c>
    </row>
    <row r="84" spans="2:27" ht="15" customHeight="1">
      <c r="B84" s="195"/>
      <c r="C84" s="196"/>
      <c r="D84" s="257" t="str">
        <f>IF($D$6="OUI","A","")</f>
        <v/>
      </c>
      <c r="E84" s="196"/>
      <c r="F84" s="197"/>
      <c r="G84" s="257" t="str">
        <f>IF($D$6="OUI","A","")</f>
        <v/>
      </c>
      <c r="H84" s="196"/>
      <c r="I84" s="198" t="str">
        <f t="shared" ref="I84:I86" si="80">IF(B84="","",COUNT(C84:H84))</f>
        <v/>
      </c>
      <c r="J84" s="199" t="str">
        <f>IF(C83="","",IF(C84="","",IF(C83&lt;C84,"V",IF(C83&gt;C84,"D","N"))))</f>
        <v/>
      </c>
      <c r="K84" s="200"/>
      <c r="L84" s="199" t="str">
        <f>IF(E84="","",IF(E85="","",IF(E84&gt;E85,"V",IF(E84&lt;E85,"D","N"))))</f>
        <v/>
      </c>
      <c r="M84" s="200"/>
      <c r="N84" s="200"/>
      <c r="O84" s="199" t="str">
        <f>IF(H84="","",IF(H86="","",IF(H84&gt;H86,"V",IF(H84&lt;H86,"D","N"))))</f>
        <v/>
      </c>
      <c r="P84" s="198" t="str">
        <f t="shared" ref="P84:P86" si="81">IF(B84="","",COUNTIF($J84:$O84,"V"))</f>
        <v/>
      </c>
      <c r="Q84" s="198" t="str">
        <f t="shared" ref="Q84:Q86" si="82">IF(B84="","",COUNTIF($J84:$O84,"N"))</f>
        <v/>
      </c>
      <c r="R84" s="198" t="str">
        <f t="shared" ref="R84:R86" si="83">IF(B84="","",COUNTIF($J84:$O84,"D"))</f>
        <v/>
      </c>
      <c r="S84" s="198" t="str">
        <f t="shared" ref="S84:S86" si="84">IF(B84="","",(P84*$D$3)+(Q84*$D$4)+(R84*$D$5))</f>
        <v/>
      </c>
      <c r="T84" s="198" t="str">
        <f t="shared" ref="T84:T86" si="85">IF(B84="","",SUM(C84:H84))</f>
        <v/>
      </c>
      <c r="U84" s="198" t="str">
        <f>IF(B84="","",SUM(C83,E85,H86))</f>
        <v/>
      </c>
      <c r="V84" s="198" t="str">
        <f t="shared" ref="V84:V86" si="86">IF(B84="","",T84-U84)</f>
        <v/>
      </c>
      <c r="X84" s="123" t="str">
        <f t="shared" ref="X84:X86" si="87">IF(B84="","",IF(AA84=1,"1er",IF(AA84=2,"2ème",IF(AA84=3,"3ème",IF(AA84=4,"4ème","")))))</f>
        <v/>
      </c>
      <c r="Y84" s="124"/>
      <c r="Z84" s="27" t="str">
        <f t="shared" ref="Z84:Z86" si="88">IF(B84="","",IF(I84=0,"",S84*1000000+V84*1000+T84))</f>
        <v/>
      </c>
      <c r="AA84" s="112" t="str">
        <f t="shared" ref="AA84:AA86" si="89">IF(Z84="","",RANK(Z84,$Z$83:$Z$86,0))</f>
        <v/>
      </c>
    </row>
    <row r="85" spans="2:27" ht="15" customHeight="1">
      <c r="B85" s="195"/>
      <c r="C85" s="197"/>
      <c r="D85" s="196"/>
      <c r="E85" s="196"/>
      <c r="F85" s="257" t="str">
        <f>IF($D$6="OUI","A","")</f>
        <v/>
      </c>
      <c r="G85" s="196"/>
      <c r="H85" s="197"/>
      <c r="I85" s="198" t="str">
        <f t="shared" si="80"/>
        <v/>
      </c>
      <c r="J85" s="200"/>
      <c r="K85" s="199" t="str">
        <f>IF(D85="","",IF(D86="","",IF(D85&gt;D86,"V",IF(D85&lt;D86,"D","N"))))</f>
        <v/>
      </c>
      <c r="L85" s="199" t="str">
        <f>IF(E84="","",IF(E85="","",IF(E84&lt;E85,"V",IF(E84&gt;E85,"D","N"))))</f>
        <v/>
      </c>
      <c r="M85" s="200"/>
      <c r="N85" s="199" t="str">
        <f>IF(G83="","",IF(G85="","",IF(G83&lt;G85,"V",IF(G83&gt;G85,"D","N"))))</f>
        <v/>
      </c>
      <c r="O85" s="200"/>
      <c r="P85" s="198" t="str">
        <f t="shared" si="81"/>
        <v/>
      </c>
      <c r="Q85" s="198" t="str">
        <f t="shared" si="82"/>
        <v/>
      </c>
      <c r="R85" s="198" t="str">
        <f t="shared" si="83"/>
        <v/>
      </c>
      <c r="S85" s="198" t="str">
        <f t="shared" si="84"/>
        <v/>
      </c>
      <c r="T85" s="198" t="str">
        <f t="shared" si="85"/>
        <v/>
      </c>
      <c r="U85" s="198" t="str">
        <f>IF(B85="","",SUM(D86,E84,G83))</f>
        <v/>
      </c>
      <c r="V85" s="198" t="str">
        <f t="shared" si="86"/>
        <v/>
      </c>
      <c r="X85" s="123" t="str">
        <f t="shared" si="87"/>
        <v/>
      </c>
      <c r="Y85" s="124"/>
      <c r="Z85" s="27" t="str">
        <f t="shared" si="88"/>
        <v/>
      </c>
      <c r="AA85" s="112" t="str">
        <f t="shared" si="89"/>
        <v/>
      </c>
    </row>
    <row r="86" spans="2:27" ht="15" customHeight="1">
      <c r="B86" s="195"/>
      <c r="C86" s="257" t="str">
        <f>IF($D$6="OUI","A","")</f>
        <v/>
      </c>
      <c r="D86" s="196"/>
      <c r="E86" s="257" t="str">
        <f>IF($D$6="OUI","A","")</f>
        <v/>
      </c>
      <c r="F86" s="196"/>
      <c r="G86" s="247"/>
      <c r="H86" s="196"/>
      <c r="I86" s="198" t="str">
        <f t="shared" si="80"/>
        <v/>
      </c>
      <c r="J86" s="200"/>
      <c r="K86" s="199" t="str">
        <f>IF(D85="","",IF(D86="","",IF(D85&lt;D86,"V",IF(D85&gt;D86,"D","N"))))</f>
        <v/>
      </c>
      <c r="L86" s="200"/>
      <c r="M86" s="199" t="str">
        <f>IF(F83="","",IF(F86="","",IF(F83&lt;F86,"V",IF(F83&gt;F86,"D","N"))))</f>
        <v/>
      </c>
      <c r="N86" s="200"/>
      <c r="O86" s="199" t="str">
        <f>IF(H84="","",IF(H86="","",IF(H84&lt;H86,"V",IF(H84&gt;H86,"D","N"))))</f>
        <v/>
      </c>
      <c r="P86" s="198" t="str">
        <f t="shared" si="81"/>
        <v/>
      </c>
      <c r="Q86" s="198" t="str">
        <f t="shared" si="82"/>
        <v/>
      </c>
      <c r="R86" s="198" t="str">
        <f t="shared" si="83"/>
        <v/>
      </c>
      <c r="S86" s="198" t="str">
        <f t="shared" si="84"/>
        <v/>
      </c>
      <c r="T86" s="198" t="str">
        <f t="shared" si="85"/>
        <v/>
      </c>
      <c r="U86" s="198" t="str">
        <f>IF(B86="","",SUM(D85,F83,H84))</f>
        <v/>
      </c>
      <c r="V86" s="198" t="str">
        <f t="shared" si="86"/>
        <v/>
      </c>
      <c r="X86" s="123" t="str">
        <f t="shared" si="87"/>
        <v/>
      </c>
      <c r="Y86" s="124"/>
      <c r="Z86" s="27" t="str">
        <f t="shared" si="88"/>
        <v/>
      </c>
      <c r="AA86" s="112" t="str">
        <f t="shared" si="89"/>
        <v/>
      </c>
    </row>
  </sheetData>
  <sheetProtection algorithmName="SHA-512" hashValue="/kUgJxkkZFR9AFKelVQIzwsq8cc/AhBdQmbpK0w4EnmQogz7JVdstyE35b60zbt3eBL8N7FCNwBfp4ePtFaQJw==" saltValue="3t1Z3Go3OA3rfGWNaW2hdA==" spinCount="100000" sheet="1" objects="1" scenarios="1"/>
  <mergeCells count="19">
    <mergeCell ref="Y45:Y46"/>
    <mergeCell ref="Y36:Y37"/>
    <mergeCell ref="Y27:Y28"/>
    <mergeCell ref="Y18:Y19"/>
    <mergeCell ref="Y9:Y10"/>
    <mergeCell ref="X81:X82"/>
    <mergeCell ref="Y81:Y82"/>
    <mergeCell ref="Y72:Y73"/>
    <mergeCell ref="Y63:Y64"/>
    <mergeCell ref="Y54:Y55"/>
    <mergeCell ref="A1:B7"/>
    <mergeCell ref="X45:X46"/>
    <mergeCell ref="X54:X55"/>
    <mergeCell ref="X63:X64"/>
    <mergeCell ref="X72:X73"/>
    <mergeCell ref="X36:X37"/>
    <mergeCell ref="X9:X10"/>
    <mergeCell ref="X18:X19"/>
    <mergeCell ref="X27:X28"/>
  </mergeCells>
  <conditionalFormatting sqref="X11:X14 X20:X23 X29:X32 X38:X41 X47:X50 X56:X59 X65:X68 X74:X77 X83:X86">
    <cfRule type="expression" dxfId="627" priority="1">
      <formula>AND(Y11&lt;&gt;"")</formula>
    </cfRule>
  </conditionalFormatting>
  <printOptions horizontalCentered="1"/>
  <pageMargins left="0.21" right="0.21" top="0.21" bottom="0.21" header="0.31" footer="0.31"/>
  <pageSetup paperSize="9" scale="93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LISTES!$B$2:$B$11</xm:f>
          </x14:formula1>
          <xm:sqref>D2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LISTES!$J$2:$J$6</xm:f>
          </x14:formula1>
          <xm:sqref>Y11:Y14 Y83:Y86 Y65:Y68 Y56:Y59 Y47:Y50 Y38:Y41 Y29:Y32 Y20:Y23 Y74:Y77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LISTES!$K$2:$K$3</xm:f>
          </x14:formula1>
          <xm:sqref>D6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B0F0"/>
    <pageSetUpPr fitToPage="1"/>
  </sheetPr>
  <dimension ref="A1:AI69"/>
  <sheetViews>
    <sheetView showGridLines="0" showRowColHeaders="0" showRuler="0" zoomScale="144" zoomScaleNormal="144" zoomScaleSheetLayoutView="90" workbookViewId="0">
      <pane xSplit="2" ySplit="7" topLeftCell="C8" activePane="bottomRight" state="frozen"/>
      <selection pane="topRight" activeCell="C1" sqref="C1"/>
      <selection pane="bottomLeft" activeCell="A7" sqref="A7"/>
      <selection pane="bottomRight" sqref="A1:B7"/>
    </sheetView>
  </sheetViews>
  <sheetFormatPr baseColWidth="10" defaultColWidth="11.42578125" defaultRowHeight="11.25"/>
  <cols>
    <col min="1" max="1" width="2.28515625" style="11" customWidth="1"/>
    <col min="2" max="2" width="20" style="11" customWidth="1"/>
    <col min="3" max="12" width="4.28515625" style="11" customWidth="1"/>
    <col min="13" max="13" width="8.42578125" style="11" customWidth="1"/>
    <col min="14" max="23" width="8.42578125" style="29" hidden="1" customWidth="1"/>
    <col min="24" max="30" width="8.42578125" style="11" customWidth="1"/>
    <col min="31" max="31" width="2.85546875" style="11" hidden="1" customWidth="1"/>
    <col min="32" max="33" width="13.28515625" style="11" customWidth="1"/>
    <col min="34" max="35" width="20" style="29" hidden="1" customWidth="1"/>
    <col min="36" max="36" width="2.28515625" style="11" customWidth="1"/>
    <col min="37" max="70" width="11.42578125" style="11" customWidth="1"/>
    <col min="71" max="16384" width="11.42578125" style="11"/>
  </cols>
  <sheetData>
    <row r="1" spans="1:35" s="68" customFormat="1" ht="5.85" customHeight="1" thickBot="1">
      <c r="A1" s="286" t="s">
        <v>341</v>
      </c>
      <c r="B1" s="292"/>
    </row>
    <row r="2" spans="1:35" s="68" customFormat="1" ht="15" customHeight="1" thickTop="1" thickBot="1">
      <c r="A2" s="292"/>
      <c r="B2" s="292"/>
      <c r="D2" s="168">
        <v>7</v>
      </c>
      <c r="E2" s="167" t="s">
        <v>348</v>
      </c>
      <c r="X2" s="160"/>
      <c r="Y2" s="160"/>
      <c r="Z2" s="160"/>
      <c r="AA2" s="160"/>
      <c r="AB2" s="164"/>
      <c r="AC2" s="164"/>
      <c r="AD2" s="164"/>
      <c r="AE2" s="162"/>
      <c r="AF2" s="162"/>
    </row>
    <row r="3" spans="1:35" s="68" customFormat="1" ht="15" customHeight="1" thickTop="1" thickBot="1">
      <c r="A3" s="292"/>
      <c r="B3" s="292"/>
      <c r="D3" s="168"/>
      <c r="E3" s="167" t="s">
        <v>345</v>
      </c>
      <c r="X3" s="160"/>
      <c r="Y3" s="238"/>
      <c r="Z3" s="238"/>
      <c r="AA3" s="238"/>
      <c r="AB3" s="238"/>
      <c r="AC3" s="162"/>
      <c r="AD3" s="162"/>
      <c r="AE3" s="162"/>
      <c r="AF3" s="162"/>
    </row>
    <row r="4" spans="1:35" s="68" customFormat="1" ht="15" customHeight="1" thickTop="1" thickBot="1">
      <c r="A4" s="292"/>
      <c r="B4" s="292"/>
      <c r="C4" s="69"/>
      <c r="D4" s="168"/>
      <c r="E4" s="167" t="s">
        <v>346</v>
      </c>
      <c r="F4" s="169"/>
      <c r="G4" s="169"/>
      <c r="H4" s="96"/>
      <c r="X4" s="160"/>
      <c r="Y4" s="238"/>
      <c r="Z4" s="238"/>
      <c r="AA4" s="238"/>
      <c r="AB4" s="238"/>
      <c r="AC4" s="160"/>
    </row>
    <row r="5" spans="1:35" s="68" customFormat="1" ht="15" customHeight="1" thickTop="1" thickBot="1">
      <c r="A5" s="292"/>
      <c r="B5" s="292"/>
      <c r="D5" s="168"/>
      <c r="E5" s="167" t="s">
        <v>347</v>
      </c>
      <c r="F5" s="169"/>
      <c r="G5" s="169"/>
      <c r="H5" s="96"/>
      <c r="X5" s="160"/>
      <c r="Y5" s="160"/>
      <c r="Z5" s="160"/>
      <c r="AA5" s="160"/>
      <c r="AB5" s="160"/>
      <c r="AC5" s="160"/>
    </row>
    <row r="6" spans="1:35" s="68" customFormat="1" ht="15" customHeight="1" thickTop="1" thickBot="1">
      <c r="A6" s="292"/>
      <c r="B6" s="292"/>
      <c r="D6" s="265"/>
      <c r="E6" s="167" t="s">
        <v>370</v>
      </c>
      <c r="F6" s="169"/>
      <c r="G6" s="169"/>
      <c r="H6" s="96"/>
      <c r="X6" s="160"/>
      <c r="Y6" s="160"/>
      <c r="Z6" s="160"/>
      <c r="AA6" s="160"/>
      <c r="AB6" s="160"/>
      <c r="AC6" s="160"/>
    </row>
    <row r="7" spans="1:35" s="94" customFormat="1" ht="5.85" customHeight="1" thickTop="1" thickBot="1">
      <c r="A7" s="293"/>
      <c r="B7" s="293"/>
    </row>
    <row r="8" spans="1:35" ht="22.5" customHeight="1" thickTop="1"/>
    <row r="9" spans="1:35" ht="17.25" customHeight="1">
      <c r="B9" s="244" t="s">
        <v>231</v>
      </c>
      <c r="C9" s="33"/>
      <c r="D9" s="34"/>
      <c r="E9" s="172"/>
      <c r="F9" s="34"/>
      <c r="G9" s="34" t="s">
        <v>366</v>
      </c>
      <c r="H9" s="34"/>
      <c r="I9" s="34"/>
      <c r="J9" s="34"/>
      <c r="K9" s="34"/>
      <c r="L9" s="35"/>
      <c r="M9" s="34"/>
      <c r="N9" s="36"/>
      <c r="O9" s="36"/>
      <c r="P9" s="39"/>
      <c r="Q9" s="36"/>
      <c r="R9" s="49" t="s">
        <v>230</v>
      </c>
      <c r="S9" s="36"/>
      <c r="T9" s="36"/>
      <c r="U9" s="36"/>
      <c r="V9" s="36"/>
      <c r="W9" s="36"/>
      <c r="X9" s="34"/>
      <c r="Y9" s="34" t="str">
        <f>"SUIVI DES MATCHS (G="&amp;IF($D$3="",0,$D$3)&amp;"pts / N="&amp;IF($D$4="",0,$D$4)&amp;"pts / P="&amp;IF($D$5="",0,$D$5)&amp;"pts)"</f>
        <v>SUIVI DES MATCHS (G=0pts / N=0pts / P=0pts)</v>
      </c>
      <c r="Z9" s="34"/>
      <c r="AA9" s="35"/>
      <c r="AB9" s="33"/>
      <c r="AC9" s="34" t="s">
        <v>221</v>
      </c>
      <c r="AD9" s="35"/>
      <c r="AF9" s="290" t="s">
        <v>229</v>
      </c>
      <c r="AG9" s="288" t="s">
        <v>367</v>
      </c>
      <c r="AH9" s="108" t="s">
        <v>334</v>
      </c>
      <c r="AI9" s="108" t="s">
        <v>229</v>
      </c>
    </row>
    <row r="10" spans="1:35" ht="17.25" customHeight="1">
      <c r="B10" s="32" t="s">
        <v>317</v>
      </c>
      <c r="C10" s="171" t="s">
        <v>217</v>
      </c>
      <c r="D10" s="171" t="s">
        <v>218</v>
      </c>
      <c r="E10" s="171" t="s">
        <v>219</v>
      </c>
      <c r="F10" s="171" t="s">
        <v>241</v>
      </c>
      <c r="G10" s="171" t="s">
        <v>242</v>
      </c>
      <c r="H10" s="171" t="s">
        <v>243</v>
      </c>
      <c r="I10" s="171" t="s">
        <v>246</v>
      </c>
      <c r="J10" s="171" t="s">
        <v>247</v>
      </c>
      <c r="K10" s="171" t="s">
        <v>248</v>
      </c>
      <c r="L10" s="173" t="s">
        <v>249</v>
      </c>
      <c r="M10" s="32" t="s">
        <v>222</v>
      </c>
      <c r="N10" s="30" t="s">
        <v>217</v>
      </c>
      <c r="O10" s="30" t="s">
        <v>218</v>
      </c>
      <c r="P10" s="30" t="s">
        <v>219</v>
      </c>
      <c r="Q10" s="30" t="s">
        <v>241</v>
      </c>
      <c r="R10" s="30" t="s">
        <v>242</v>
      </c>
      <c r="S10" s="30" t="s">
        <v>243</v>
      </c>
      <c r="T10" s="30" t="s">
        <v>246</v>
      </c>
      <c r="U10" s="30" t="s">
        <v>247</v>
      </c>
      <c r="V10" s="30" t="s">
        <v>248</v>
      </c>
      <c r="W10" s="30" t="s">
        <v>249</v>
      </c>
      <c r="X10" s="32" t="s">
        <v>223</v>
      </c>
      <c r="Y10" s="32" t="s">
        <v>224</v>
      </c>
      <c r="Z10" s="32" t="s">
        <v>225</v>
      </c>
      <c r="AA10" s="171" t="s">
        <v>220</v>
      </c>
      <c r="AB10" s="32" t="s">
        <v>226</v>
      </c>
      <c r="AC10" s="32" t="s">
        <v>227</v>
      </c>
      <c r="AD10" s="32" t="s">
        <v>228</v>
      </c>
      <c r="AF10" s="291"/>
      <c r="AG10" s="289"/>
      <c r="AH10" s="110" t="s">
        <v>335</v>
      </c>
      <c r="AI10" s="110" t="s">
        <v>336</v>
      </c>
    </row>
    <row r="11" spans="1:35" ht="15" customHeight="1">
      <c r="B11" s="195"/>
      <c r="C11" s="196"/>
      <c r="D11" s="221"/>
      <c r="E11" s="196"/>
      <c r="F11" s="258" t="str">
        <f>IF($D$6="OUI","A","")</f>
        <v/>
      </c>
      <c r="G11" s="222"/>
      <c r="H11" s="196"/>
      <c r="I11" s="258" t="str">
        <f>IF($D$6="OUI","A","")</f>
        <v/>
      </c>
      <c r="J11" s="222"/>
      <c r="K11" s="196"/>
      <c r="L11" s="248"/>
      <c r="M11" s="198" t="str">
        <f>IF(B11="","",COUNT(C11:L11))</f>
        <v/>
      </c>
      <c r="N11" s="199" t="str">
        <f>IF(C11="","",IF(C12="","",IF(C11&gt;C12,"V",IF(C11&lt;C12,"D","N"))))</f>
        <v/>
      </c>
      <c r="O11" s="200"/>
      <c r="P11" s="199" t="str">
        <f>IF(E11="","",IF(E15="","",IF(E11&gt;E15,"V",IF(E11&lt;E15,"D","N"))))</f>
        <v/>
      </c>
      <c r="Q11" s="200"/>
      <c r="R11" s="200"/>
      <c r="S11" s="199" t="str">
        <f>IF(H11="","",IF(H13="","",IF(H11&gt;H13,"V",IF(H11&lt;H13,"D","N"))))</f>
        <v/>
      </c>
      <c r="T11" s="200"/>
      <c r="U11" s="200"/>
      <c r="V11" s="199" t="str">
        <f>IF(K11="","",IF(K14="","",IF(K11&gt;K14,"V",IF(K11&lt;K14,"D","N"))))</f>
        <v/>
      </c>
      <c r="W11" s="200"/>
      <c r="X11" s="201" t="str">
        <f>IF(B11="","",COUNTIF($N11:$W11,"V"))</f>
        <v/>
      </c>
      <c r="Y11" s="198" t="str">
        <f>IF(B11="","",COUNTIF($N11:$W11,"N"))</f>
        <v/>
      </c>
      <c r="Z11" s="198" t="str">
        <f>IF(B11="","",COUNTIF($N11:$W11,"D"))</f>
        <v/>
      </c>
      <c r="AA11" s="198" t="str">
        <f>IF(B11="","",(X11*$D$3)+(Y11*$D$4)+(Z11*$D$5))</f>
        <v/>
      </c>
      <c r="AB11" s="198" t="str">
        <f>IF(B11="","",SUM(C11:L11))</f>
        <v/>
      </c>
      <c r="AC11" s="198" t="str">
        <f>IF(B11="","",SUM(C12,E15,H13,K14))</f>
        <v/>
      </c>
      <c r="AD11" s="198" t="str">
        <f>IF(B11="","",AB11-AC11)</f>
        <v/>
      </c>
      <c r="AF11" s="123" t="str">
        <f>IF(B11="","",IF(AI11=1,"1er",IF(AI11=2,"2ème",IF(AI11=3,"3ème",IF(AI11=4,"4ème",IF(AI11=5,"5ème",""))))))</f>
        <v/>
      </c>
      <c r="AG11" s="124"/>
      <c r="AH11" s="27" t="str">
        <f>IF(B11="","",IF(M11=0,"",AA11*1000000+AD11*1000+AB11))</f>
        <v/>
      </c>
      <c r="AI11" s="112" t="str">
        <f>IF(AH11="","",RANK(AH11,$AH$11:$AH$15,0))</f>
        <v/>
      </c>
    </row>
    <row r="12" spans="1:35" ht="15" customHeight="1">
      <c r="B12" s="195"/>
      <c r="C12" s="196"/>
      <c r="D12" s="258" t="str">
        <f>IF($D$6="OUI","A","")</f>
        <v/>
      </c>
      <c r="E12" s="222"/>
      <c r="F12" s="196"/>
      <c r="G12" s="258" t="str">
        <f>IF($D$6="OUI","A","")</f>
        <v/>
      </c>
      <c r="H12" s="248"/>
      <c r="I12" s="196"/>
      <c r="J12" s="258" t="str">
        <f>IF($D$6="OUI","A","")</f>
        <v/>
      </c>
      <c r="K12" s="222"/>
      <c r="L12" s="202"/>
      <c r="M12" s="198" t="str">
        <f t="shared" ref="M12:M15" si="0">IF(B12="","",COUNT(C12:L12))</f>
        <v/>
      </c>
      <c r="N12" s="199" t="str">
        <f>IF(C11="","",IF(C12="","",IF(C11&lt;C12,"V",IF(C11&gt;C12,"D","N"))))</f>
        <v/>
      </c>
      <c r="O12" s="200"/>
      <c r="P12" s="200"/>
      <c r="Q12" s="199" t="str">
        <f>IF(F12="","",IF(F13="","",IF(F12&gt;F13,"V",IF(F12&lt;F13,"D","N"))))</f>
        <v/>
      </c>
      <c r="R12" s="200"/>
      <c r="S12" s="200"/>
      <c r="T12" s="199" t="str">
        <f>IF(I12="","",IF(I14="","",IF(I12&gt;I14,"V",IF(I12&lt;I14,"D","N"))))</f>
        <v/>
      </c>
      <c r="U12" s="200"/>
      <c r="V12" s="200"/>
      <c r="W12" s="199" t="str">
        <f>IF(L12="","",IF(L15="","",IF(L12&gt;L15,"V",IF(L12&lt;L15,"D","N"))))</f>
        <v/>
      </c>
      <c r="X12" s="201" t="str">
        <f t="shared" ref="X12:X15" si="1">IF(B12="","",COUNTIF($N12:$W12,"V"))</f>
        <v/>
      </c>
      <c r="Y12" s="198" t="str">
        <f t="shared" ref="Y12:Y15" si="2">IF(B12="","",COUNTIF($N12:$W12,"N"))</f>
        <v/>
      </c>
      <c r="Z12" s="198" t="str">
        <f t="shared" ref="Z12:Z15" si="3">IF(B12="","",COUNTIF($N12:$W12,"D"))</f>
        <v/>
      </c>
      <c r="AA12" s="198" t="str">
        <f t="shared" ref="AA12:AA15" si="4">IF(B12="","",(X12*$D$3)+(Y12*$D$4)+(Z12*$D$5))</f>
        <v/>
      </c>
      <c r="AB12" s="198" t="str">
        <f t="shared" ref="AB12:AB15" si="5">IF(B12="","",SUM(C12:L12))</f>
        <v/>
      </c>
      <c r="AC12" s="198" t="str">
        <f>IF(B12="","",SUM(C11,F13,I14,L15))</f>
        <v/>
      </c>
      <c r="AD12" s="198" t="str">
        <f t="shared" ref="AD12:AD15" si="6">IF(B12="","",AB12-AC12)</f>
        <v/>
      </c>
      <c r="AF12" s="123" t="str">
        <f t="shared" ref="AF12:AF15" si="7">IF(B12="","",IF(AI12=1,"1er",IF(AI12=2,"2ème",IF(AI12=3,"3ème",IF(AI12=4,"4ème",IF(AI12=5,"5ème",""))))))</f>
        <v/>
      </c>
      <c r="AG12" s="124"/>
      <c r="AH12" s="27" t="str">
        <f t="shared" ref="AH12:AH15" si="8">IF(B12="","",IF(M12=0,"",AA12*1000000+AD12*1000+AB12))</f>
        <v/>
      </c>
      <c r="AI12" s="112" t="str">
        <f t="shared" ref="AI12:AI15" si="9">IF(AH12="","",RANK(AH12,$AH$11:$AH$15,0))</f>
        <v/>
      </c>
    </row>
    <row r="13" spans="1:35" ht="15" customHeight="1">
      <c r="B13" s="195"/>
      <c r="C13" s="248"/>
      <c r="D13" s="196"/>
      <c r="E13" s="248"/>
      <c r="F13" s="196"/>
      <c r="G13" s="248"/>
      <c r="H13" s="196"/>
      <c r="I13" s="248"/>
      <c r="J13" s="196"/>
      <c r="K13" s="258" t="str">
        <f>IF($D$6="OUI","A","")</f>
        <v/>
      </c>
      <c r="L13" s="224"/>
      <c r="M13" s="198" t="str">
        <f t="shared" si="0"/>
        <v/>
      </c>
      <c r="N13" s="200"/>
      <c r="O13" s="199" t="str">
        <f>IF(D13="","",IF(D14="","",IF(D13&gt;D14,"V",IF(D13&lt;D14,"D","N"))))</f>
        <v/>
      </c>
      <c r="P13" s="200"/>
      <c r="Q13" s="199" t="str">
        <f>IF(F12="","",IF(F13="","",IF(F12&lt;F13,"V",IF(F12&gt;F13,"D","N"))))</f>
        <v/>
      </c>
      <c r="R13" s="200"/>
      <c r="S13" s="199" t="str">
        <f>IF(H11="","",IF(H13="","",IF(H11&lt;H13,"V",IF(H11&gt;H13,"D","N"))))</f>
        <v/>
      </c>
      <c r="T13" s="200"/>
      <c r="U13" s="199" t="str">
        <f>IF(J13="","",IF(J15="","",IF(J13&gt;J15,"V",IF(J13&lt;J15,"D","N"))))</f>
        <v/>
      </c>
      <c r="V13" s="200"/>
      <c r="W13" s="200"/>
      <c r="X13" s="201" t="str">
        <f t="shared" si="1"/>
        <v/>
      </c>
      <c r="Y13" s="198" t="str">
        <f t="shared" si="2"/>
        <v/>
      </c>
      <c r="Z13" s="198" t="str">
        <f t="shared" si="3"/>
        <v/>
      </c>
      <c r="AA13" s="198" t="str">
        <f t="shared" si="4"/>
        <v/>
      </c>
      <c r="AB13" s="198" t="str">
        <f t="shared" si="5"/>
        <v/>
      </c>
      <c r="AC13" s="198" t="str">
        <f>IF(B13="","",SUM(D14,F12,H11,J15))</f>
        <v/>
      </c>
      <c r="AD13" s="198" t="str">
        <f t="shared" si="6"/>
        <v/>
      </c>
      <c r="AF13" s="123" t="str">
        <f t="shared" si="7"/>
        <v/>
      </c>
      <c r="AG13" s="124"/>
      <c r="AH13" s="27" t="str">
        <f t="shared" si="8"/>
        <v/>
      </c>
      <c r="AI13" s="112" t="str">
        <f t="shared" si="9"/>
        <v/>
      </c>
    </row>
    <row r="14" spans="1:35" ht="15" customHeight="1">
      <c r="B14" s="195"/>
      <c r="C14" s="223"/>
      <c r="D14" s="196"/>
      <c r="E14" s="258" t="str">
        <f>IF($D$6="OUI","A","")</f>
        <v/>
      </c>
      <c r="F14" s="248"/>
      <c r="G14" s="196"/>
      <c r="H14" s="221"/>
      <c r="I14" s="196"/>
      <c r="J14" s="248"/>
      <c r="K14" s="196"/>
      <c r="L14" s="258" t="str">
        <f>IF($D$6="OUI","A","")</f>
        <v/>
      </c>
      <c r="M14" s="198" t="str">
        <f t="shared" si="0"/>
        <v/>
      </c>
      <c r="N14" s="200"/>
      <c r="O14" s="199" t="str">
        <f>IF(D13="","",IF(D14="","",IF(D13&lt;D14,"V",IF(D13&gt;D14,"D","N"))))</f>
        <v/>
      </c>
      <c r="P14" s="200"/>
      <c r="Q14" s="200"/>
      <c r="R14" s="199" t="str">
        <f>IF(G14="","",IF(G15="","",IF(G14&gt;G15,"V",IF(G14&lt;G15,"D","N"))))</f>
        <v/>
      </c>
      <c r="S14" s="200"/>
      <c r="T14" s="199" t="str">
        <f>IF(I12="","",IF(I14="","",IF(I12&lt;I14,"V",IF(I12&gt;I14,"D","N"))))</f>
        <v/>
      </c>
      <c r="U14" s="200"/>
      <c r="V14" s="199" t="str">
        <f>IF(K11="","",IF(K14="","",IF(K11&lt;K14,"V",IF(K11&gt;K14,"D","N"))))</f>
        <v/>
      </c>
      <c r="W14" s="200"/>
      <c r="X14" s="201" t="str">
        <f t="shared" si="1"/>
        <v/>
      </c>
      <c r="Y14" s="198" t="str">
        <f t="shared" si="2"/>
        <v/>
      </c>
      <c r="Z14" s="198" t="str">
        <f t="shared" si="3"/>
        <v/>
      </c>
      <c r="AA14" s="198" t="str">
        <f t="shared" si="4"/>
        <v/>
      </c>
      <c r="AB14" s="198" t="str">
        <f t="shared" si="5"/>
        <v/>
      </c>
      <c r="AC14" s="198" t="str">
        <f>IF(B14="","",SUM(D13,G15,I12,K11))</f>
        <v/>
      </c>
      <c r="AD14" s="198" t="str">
        <f t="shared" si="6"/>
        <v/>
      </c>
      <c r="AF14" s="123" t="str">
        <f t="shared" si="7"/>
        <v/>
      </c>
      <c r="AG14" s="124"/>
      <c r="AH14" s="27" t="str">
        <f t="shared" si="8"/>
        <v/>
      </c>
      <c r="AI14" s="112" t="str">
        <f t="shared" si="9"/>
        <v/>
      </c>
    </row>
    <row r="15" spans="1:35" ht="15" customHeight="1">
      <c r="B15" s="195"/>
      <c r="C15" s="258" t="str">
        <f>IF($D$6="OUI","A","")</f>
        <v/>
      </c>
      <c r="D15" s="197"/>
      <c r="E15" s="196"/>
      <c r="F15" s="197"/>
      <c r="G15" s="196"/>
      <c r="H15" s="258" t="str">
        <f>IF($D$6="OUI","A","")</f>
        <v/>
      </c>
      <c r="I15" s="197"/>
      <c r="J15" s="196"/>
      <c r="K15" s="197"/>
      <c r="L15" s="196"/>
      <c r="M15" s="198" t="str">
        <f t="shared" si="0"/>
        <v/>
      </c>
      <c r="N15" s="200"/>
      <c r="O15" s="200"/>
      <c r="P15" s="199" t="str">
        <f>IF(E11="","",IF(E15="","",IF(E11&lt;E15,"V",IF(E11&gt;E15,"D","N"))))</f>
        <v/>
      </c>
      <c r="Q15" s="200"/>
      <c r="R15" s="199" t="str">
        <f>IF(G14="","",IF(G15="","",IF(G14&lt;G15,"V",IF(G14&gt;G15,"D","N"))))</f>
        <v/>
      </c>
      <c r="S15" s="200"/>
      <c r="T15" s="200"/>
      <c r="U15" s="199" t="str">
        <f>IF(J13="","",IF(J15="","",IF(J13&lt;J15,"V",IF(J13&gt;J15,"D","N"))))</f>
        <v/>
      </c>
      <c r="V15" s="200"/>
      <c r="W15" s="199" t="str">
        <f>IF(L12="","",IF(L15="","",IF(L12&lt;L15,"V",IF(L12&gt;L15,"D","N"))))</f>
        <v/>
      </c>
      <c r="X15" s="201" t="str">
        <f t="shared" si="1"/>
        <v/>
      </c>
      <c r="Y15" s="198" t="str">
        <f t="shared" si="2"/>
        <v/>
      </c>
      <c r="Z15" s="198" t="str">
        <f t="shared" si="3"/>
        <v/>
      </c>
      <c r="AA15" s="198" t="str">
        <f t="shared" si="4"/>
        <v/>
      </c>
      <c r="AB15" s="198" t="str">
        <f t="shared" si="5"/>
        <v/>
      </c>
      <c r="AC15" s="198" t="str">
        <f>IF(B15="","",SUM(E11,G14,J13,L12))</f>
        <v/>
      </c>
      <c r="AD15" s="198" t="str">
        <f t="shared" si="6"/>
        <v/>
      </c>
      <c r="AF15" s="123" t="str">
        <f t="shared" si="7"/>
        <v/>
      </c>
      <c r="AG15" s="124"/>
      <c r="AH15" s="27" t="str">
        <f t="shared" si="8"/>
        <v/>
      </c>
      <c r="AI15" s="112" t="str">
        <f t="shared" si="9"/>
        <v/>
      </c>
    </row>
    <row r="16" spans="1:35" ht="24" customHeight="1"/>
    <row r="17" spans="2:35" ht="24" customHeight="1"/>
    <row r="18" spans="2:35" ht="17.25" customHeight="1">
      <c r="B18" s="244" t="s">
        <v>232</v>
      </c>
      <c r="C18" s="33"/>
      <c r="D18" s="34"/>
      <c r="E18" s="172"/>
      <c r="F18" s="34"/>
      <c r="G18" s="34" t="s">
        <v>366</v>
      </c>
      <c r="H18" s="34"/>
      <c r="I18" s="34"/>
      <c r="J18" s="34"/>
      <c r="K18" s="34"/>
      <c r="L18" s="35"/>
      <c r="M18" s="34"/>
      <c r="N18" s="36"/>
      <c r="O18" s="36"/>
      <c r="P18" s="39"/>
      <c r="Q18" s="36"/>
      <c r="R18" s="49" t="s">
        <v>230</v>
      </c>
      <c r="S18" s="36"/>
      <c r="T18" s="36"/>
      <c r="U18" s="36"/>
      <c r="V18" s="36"/>
      <c r="W18" s="36"/>
      <c r="X18" s="34"/>
      <c r="Y18" s="34" t="str">
        <f>"SUIVI DES MATCHS (G="&amp;IF($D$3="",0,$D$3)&amp;"pts / N="&amp;IF($D$4="",0,$D$4)&amp;"pts / P="&amp;IF($D$5="",0,$D$5)&amp;"pts)"</f>
        <v>SUIVI DES MATCHS (G=0pts / N=0pts / P=0pts)</v>
      </c>
      <c r="Z18" s="34"/>
      <c r="AA18" s="35"/>
      <c r="AB18" s="33"/>
      <c r="AC18" s="34" t="s">
        <v>221</v>
      </c>
      <c r="AD18" s="35"/>
      <c r="AF18" s="290" t="s">
        <v>229</v>
      </c>
      <c r="AG18" s="288" t="s">
        <v>367</v>
      </c>
      <c r="AH18" s="108" t="s">
        <v>334</v>
      </c>
      <c r="AI18" s="108" t="s">
        <v>229</v>
      </c>
    </row>
    <row r="19" spans="2:35" ht="17.25" customHeight="1">
      <c r="B19" s="32" t="s">
        <v>317</v>
      </c>
      <c r="C19" s="171" t="s">
        <v>217</v>
      </c>
      <c r="D19" s="171" t="s">
        <v>218</v>
      </c>
      <c r="E19" s="171" t="s">
        <v>219</v>
      </c>
      <c r="F19" s="171" t="s">
        <v>241</v>
      </c>
      <c r="G19" s="171" t="s">
        <v>242</v>
      </c>
      <c r="H19" s="171" t="s">
        <v>243</v>
      </c>
      <c r="I19" s="171" t="s">
        <v>246</v>
      </c>
      <c r="J19" s="171" t="s">
        <v>247</v>
      </c>
      <c r="K19" s="171" t="s">
        <v>248</v>
      </c>
      <c r="L19" s="173" t="s">
        <v>249</v>
      </c>
      <c r="M19" s="32" t="s">
        <v>222</v>
      </c>
      <c r="N19" s="30" t="s">
        <v>217</v>
      </c>
      <c r="O19" s="30" t="s">
        <v>218</v>
      </c>
      <c r="P19" s="30" t="s">
        <v>219</v>
      </c>
      <c r="Q19" s="30" t="s">
        <v>241</v>
      </c>
      <c r="R19" s="30" t="s">
        <v>242</v>
      </c>
      <c r="S19" s="30" t="s">
        <v>243</v>
      </c>
      <c r="T19" s="30" t="s">
        <v>246</v>
      </c>
      <c r="U19" s="30" t="s">
        <v>247</v>
      </c>
      <c r="V19" s="30" t="s">
        <v>248</v>
      </c>
      <c r="W19" s="30" t="s">
        <v>249</v>
      </c>
      <c r="X19" s="32" t="s">
        <v>223</v>
      </c>
      <c r="Y19" s="32" t="s">
        <v>224</v>
      </c>
      <c r="Z19" s="32" t="s">
        <v>225</v>
      </c>
      <c r="AA19" s="171" t="s">
        <v>220</v>
      </c>
      <c r="AB19" s="32" t="s">
        <v>226</v>
      </c>
      <c r="AC19" s="32" t="s">
        <v>227</v>
      </c>
      <c r="AD19" s="32" t="s">
        <v>228</v>
      </c>
      <c r="AF19" s="291"/>
      <c r="AG19" s="289"/>
      <c r="AH19" s="110" t="s">
        <v>335</v>
      </c>
      <c r="AI19" s="110" t="s">
        <v>336</v>
      </c>
    </row>
    <row r="20" spans="2:35" ht="15" customHeight="1">
      <c r="B20" s="195"/>
      <c r="C20" s="196"/>
      <c r="D20" s="221"/>
      <c r="E20" s="196"/>
      <c r="F20" s="258" t="str">
        <f>IF($D$6="OUI","A","")</f>
        <v/>
      </c>
      <c r="G20" s="222"/>
      <c r="H20" s="196"/>
      <c r="I20" s="258" t="str">
        <f>IF($D$6="OUI","A","")</f>
        <v/>
      </c>
      <c r="J20" s="222"/>
      <c r="K20" s="196"/>
      <c r="L20" s="248"/>
      <c r="M20" s="198" t="str">
        <f>IF(B20="","",COUNT(C20:L20))</f>
        <v/>
      </c>
      <c r="N20" s="199" t="str">
        <f>IF(C20="","",IF(C21="","",IF(C20&gt;C21,"V",IF(C20&lt;C21,"D","N"))))</f>
        <v/>
      </c>
      <c r="O20" s="200"/>
      <c r="P20" s="199" t="str">
        <f>IF(E20="","",IF(E24="","",IF(E20&gt;E24,"V",IF(E20&lt;E24,"D","N"))))</f>
        <v/>
      </c>
      <c r="Q20" s="200"/>
      <c r="R20" s="200"/>
      <c r="S20" s="199" t="str">
        <f>IF(H20="","",IF(H22="","",IF(H20&gt;H22,"V",IF(H20&lt;H22,"D","N"))))</f>
        <v/>
      </c>
      <c r="T20" s="200"/>
      <c r="U20" s="200"/>
      <c r="V20" s="199" t="str">
        <f>IF(K20="","",IF(K23="","",IF(K20&gt;K23,"V",IF(K20&lt;K23,"D","N"))))</f>
        <v/>
      </c>
      <c r="W20" s="200"/>
      <c r="X20" s="201" t="str">
        <f>IF(B20="","",COUNTIF($N20:$W20,"V"))</f>
        <v/>
      </c>
      <c r="Y20" s="198" t="str">
        <f>IF(B20="","",COUNTIF($N20:$W20,"N"))</f>
        <v/>
      </c>
      <c r="Z20" s="198" t="str">
        <f>IF(B20="","",COUNTIF($N20:$W20,"D"))</f>
        <v/>
      </c>
      <c r="AA20" s="198" t="str">
        <f>IF(B20="","",(X20*$D$3)+(Y20*$D$4)+(Z20*$D$5))</f>
        <v/>
      </c>
      <c r="AB20" s="198" t="str">
        <f>IF(B20="","",SUM(C20:L20))</f>
        <v/>
      </c>
      <c r="AC20" s="198" t="str">
        <f>IF(B20="","",SUM(C21,E24,H22,K23))</f>
        <v/>
      </c>
      <c r="AD20" s="198" t="str">
        <f>IF(B20="","",AB20-AC20)</f>
        <v/>
      </c>
      <c r="AF20" s="123" t="str">
        <f>IF(B20="","",IF(AI20=1,"1er",IF(AI20=2,"2ème",IF(AI20=3,"3ème",IF(AI20=4,"4ème",IF(AI20=5,"5ème",""))))))</f>
        <v/>
      </c>
      <c r="AG20" s="124"/>
      <c r="AH20" s="27" t="str">
        <f>IF(B20="","",IF(M20=0,"",AA20*1000000+AD20*1000+AB20))</f>
        <v/>
      </c>
      <c r="AI20" s="112" t="str">
        <f>IF(AH20="","",RANK(AH20,$AH$20:$AH$24,0))</f>
        <v/>
      </c>
    </row>
    <row r="21" spans="2:35" ht="15" customHeight="1">
      <c r="B21" s="195"/>
      <c r="C21" s="196"/>
      <c r="D21" s="258" t="str">
        <f>IF($D$6="OUI","A","")</f>
        <v/>
      </c>
      <c r="E21" s="222"/>
      <c r="F21" s="196"/>
      <c r="G21" s="258" t="str">
        <f>IF($D$6="OUI","A","")</f>
        <v/>
      </c>
      <c r="H21" s="248"/>
      <c r="I21" s="196"/>
      <c r="J21" s="258" t="str">
        <f>IF($D$6="OUI","A","")</f>
        <v/>
      </c>
      <c r="K21" s="222"/>
      <c r="L21" s="202"/>
      <c r="M21" s="198" t="str">
        <f t="shared" ref="M21:M24" si="10">IF(B21="","",COUNT(C21:L21))</f>
        <v/>
      </c>
      <c r="N21" s="199" t="str">
        <f>IF(C20="","",IF(C21="","",IF(C20&lt;C21,"V",IF(C20&gt;C21,"D","N"))))</f>
        <v/>
      </c>
      <c r="O21" s="200"/>
      <c r="P21" s="200"/>
      <c r="Q21" s="199" t="str">
        <f>IF(F21="","",IF(F22="","",IF(F21&gt;F22,"V",IF(F21&lt;F22,"D","N"))))</f>
        <v/>
      </c>
      <c r="R21" s="200"/>
      <c r="S21" s="200"/>
      <c r="T21" s="199" t="str">
        <f>IF(I21="","",IF(I23="","",IF(I21&gt;I23,"V",IF(I21&lt;I23,"D","N"))))</f>
        <v/>
      </c>
      <c r="U21" s="200"/>
      <c r="V21" s="200"/>
      <c r="W21" s="199" t="str">
        <f>IF(L21="","",IF(L24="","",IF(L21&gt;L24,"V",IF(L21&lt;L24,"D","N"))))</f>
        <v/>
      </c>
      <c r="X21" s="201" t="str">
        <f t="shared" ref="X21:X24" si="11">IF(B21="","",COUNTIF($N21:$W21,"V"))</f>
        <v/>
      </c>
      <c r="Y21" s="198" t="str">
        <f t="shared" ref="Y21:Y24" si="12">IF(B21="","",COUNTIF($N21:$W21,"N"))</f>
        <v/>
      </c>
      <c r="Z21" s="198" t="str">
        <f t="shared" ref="Z21:Z24" si="13">IF(B21="","",COUNTIF($N21:$W21,"D"))</f>
        <v/>
      </c>
      <c r="AA21" s="198" t="str">
        <f t="shared" ref="AA21:AA24" si="14">IF(B21="","",(X21*$D$3)+(Y21*$D$4)+(Z21*$D$5))</f>
        <v/>
      </c>
      <c r="AB21" s="198" t="str">
        <f t="shared" ref="AB21:AB24" si="15">IF(B21="","",SUM(C21:L21))</f>
        <v/>
      </c>
      <c r="AC21" s="198" t="str">
        <f>IF(B21="","",SUM(C20,F22,I23,L24))</f>
        <v/>
      </c>
      <c r="AD21" s="198" t="str">
        <f t="shared" ref="AD21:AD24" si="16">IF(B21="","",AB21-AC21)</f>
        <v/>
      </c>
      <c r="AF21" s="123" t="str">
        <f t="shared" ref="AF21:AF24" si="17">IF(B21="","",IF(AI21=1,"1er",IF(AI21=2,"2ème",IF(AI21=3,"3ème",IF(AI21=4,"4ème",IF(AI21=5,"5ème",""))))))</f>
        <v/>
      </c>
      <c r="AG21" s="124"/>
      <c r="AH21" s="27" t="str">
        <f t="shared" ref="AH21:AH24" si="18">IF(B21="","",IF(M21=0,"",AA21*1000000+AD21*1000+AB21))</f>
        <v/>
      </c>
      <c r="AI21" s="112" t="str">
        <f t="shared" ref="AI21:AI24" si="19">IF(AH21="","",RANK(AH21,$AH$20:$AH$24,0))</f>
        <v/>
      </c>
    </row>
    <row r="22" spans="2:35" ht="15" customHeight="1">
      <c r="B22" s="195"/>
      <c r="C22" s="248"/>
      <c r="D22" s="196"/>
      <c r="E22" s="248"/>
      <c r="F22" s="196"/>
      <c r="G22" s="248"/>
      <c r="H22" s="196"/>
      <c r="I22" s="248"/>
      <c r="J22" s="196"/>
      <c r="K22" s="258" t="str">
        <f>IF($D$6="OUI","A","")</f>
        <v/>
      </c>
      <c r="L22" s="224"/>
      <c r="M22" s="198" t="str">
        <f t="shared" si="10"/>
        <v/>
      </c>
      <c r="N22" s="200"/>
      <c r="O22" s="199" t="str">
        <f>IF(D22="","",IF(D23="","",IF(D22&gt;D23,"V",IF(D22&lt;D23,"D","N"))))</f>
        <v/>
      </c>
      <c r="P22" s="200"/>
      <c r="Q22" s="199" t="str">
        <f>IF(F21="","",IF(F22="","",IF(F21&lt;F22,"V",IF(F21&gt;F22,"D","N"))))</f>
        <v/>
      </c>
      <c r="R22" s="200"/>
      <c r="S22" s="199" t="str">
        <f>IF(H20="","",IF(H22="","",IF(H20&lt;H22,"V",IF(H20&gt;H22,"D","N"))))</f>
        <v/>
      </c>
      <c r="T22" s="200"/>
      <c r="U22" s="199" t="str">
        <f>IF(J22="","",IF(J24="","",IF(J22&gt;J24,"V",IF(J22&lt;J24,"D","N"))))</f>
        <v/>
      </c>
      <c r="V22" s="200"/>
      <c r="W22" s="200"/>
      <c r="X22" s="201" t="str">
        <f t="shared" si="11"/>
        <v/>
      </c>
      <c r="Y22" s="198" t="str">
        <f t="shared" si="12"/>
        <v/>
      </c>
      <c r="Z22" s="198" t="str">
        <f t="shared" si="13"/>
        <v/>
      </c>
      <c r="AA22" s="198" t="str">
        <f t="shared" si="14"/>
        <v/>
      </c>
      <c r="AB22" s="198" t="str">
        <f t="shared" si="15"/>
        <v/>
      </c>
      <c r="AC22" s="198" t="str">
        <f>IF(B22="","",SUM(D23,F21,H20,J24))</f>
        <v/>
      </c>
      <c r="AD22" s="198" t="str">
        <f t="shared" si="16"/>
        <v/>
      </c>
      <c r="AF22" s="123" t="str">
        <f t="shared" si="17"/>
        <v/>
      </c>
      <c r="AG22" s="124"/>
      <c r="AH22" s="27" t="str">
        <f t="shared" si="18"/>
        <v/>
      </c>
      <c r="AI22" s="112" t="str">
        <f t="shared" si="19"/>
        <v/>
      </c>
    </row>
    <row r="23" spans="2:35" ht="15" customHeight="1">
      <c r="B23" s="195"/>
      <c r="C23" s="223"/>
      <c r="D23" s="196"/>
      <c r="E23" s="258" t="str">
        <f>IF($D$6="OUI","A","")</f>
        <v/>
      </c>
      <c r="F23" s="248"/>
      <c r="G23" s="196"/>
      <c r="H23" s="221"/>
      <c r="I23" s="196"/>
      <c r="J23" s="248"/>
      <c r="K23" s="196"/>
      <c r="L23" s="258" t="str">
        <f>IF($D$6="OUI","A","")</f>
        <v/>
      </c>
      <c r="M23" s="198" t="str">
        <f t="shared" si="10"/>
        <v/>
      </c>
      <c r="N23" s="200"/>
      <c r="O23" s="199" t="str">
        <f>IF(D22="","",IF(D23="","",IF(D22&lt;D23,"V",IF(D22&gt;D23,"D","N"))))</f>
        <v/>
      </c>
      <c r="P23" s="200"/>
      <c r="Q23" s="200"/>
      <c r="R23" s="199" t="str">
        <f>IF(G23="","",IF(G24="","",IF(G23&gt;G24,"V",IF(G23&lt;G24,"D","N"))))</f>
        <v/>
      </c>
      <c r="S23" s="200"/>
      <c r="T23" s="199" t="str">
        <f>IF(I21="","",IF(I23="","",IF(I21&lt;I23,"V",IF(I21&gt;I23,"D","N"))))</f>
        <v/>
      </c>
      <c r="U23" s="200"/>
      <c r="V23" s="199" t="str">
        <f>IF(K20="","",IF(K23="","",IF(K20&lt;K23,"V",IF(K20&gt;K23,"D","N"))))</f>
        <v/>
      </c>
      <c r="W23" s="200"/>
      <c r="X23" s="201" t="str">
        <f t="shared" si="11"/>
        <v/>
      </c>
      <c r="Y23" s="198" t="str">
        <f t="shared" si="12"/>
        <v/>
      </c>
      <c r="Z23" s="198" t="str">
        <f t="shared" si="13"/>
        <v/>
      </c>
      <c r="AA23" s="198" t="str">
        <f t="shared" si="14"/>
        <v/>
      </c>
      <c r="AB23" s="198" t="str">
        <f t="shared" si="15"/>
        <v/>
      </c>
      <c r="AC23" s="198" t="str">
        <f>IF(B23="","",SUM(D22,G24,I21,K20))</f>
        <v/>
      </c>
      <c r="AD23" s="198" t="str">
        <f t="shared" si="16"/>
        <v/>
      </c>
      <c r="AF23" s="123" t="str">
        <f t="shared" si="17"/>
        <v/>
      </c>
      <c r="AG23" s="124"/>
      <c r="AH23" s="27" t="str">
        <f t="shared" si="18"/>
        <v/>
      </c>
      <c r="AI23" s="112" t="str">
        <f t="shared" si="19"/>
        <v/>
      </c>
    </row>
    <row r="24" spans="2:35" ht="15" customHeight="1">
      <c r="B24" s="195"/>
      <c r="C24" s="258" t="str">
        <f>IF($D$6="OUI","A","")</f>
        <v/>
      </c>
      <c r="D24" s="197"/>
      <c r="E24" s="196"/>
      <c r="F24" s="197"/>
      <c r="G24" s="196"/>
      <c r="H24" s="258" t="str">
        <f>IF($D$6="OUI","A","")</f>
        <v/>
      </c>
      <c r="I24" s="197"/>
      <c r="J24" s="196"/>
      <c r="K24" s="197"/>
      <c r="L24" s="196"/>
      <c r="M24" s="198" t="str">
        <f t="shared" si="10"/>
        <v/>
      </c>
      <c r="N24" s="200"/>
      <c r="O24" s="200"/>
      <c r="P24" s="199" t="str">
        <f>IF(E20="","",IF(E24="","",IF(E20&lt;E24,"V",IF(E20&gt;E24,"D","N"))))</f>
        <v/>
      </c>
      <c r="Q24" s="200"/>
      <c r="R24" s="199" t="str">
        <f>IF(G23="","",IF(G24="","",IF(G23&lt;G24,"V",IF(G23&gt;G24,"D","N"))))</f>
        <v/>
      </c>
      <c r="S24" s="200"/>
      <c r="T24" s="200"/>
      <c r="U24" s="199" t="str">
        <f>IF(J22="","",IF(J24="","",IF(J22&lt;J24,"V",IF(J22&gt;J24,"D","N"))))</f>
        <v/>
      </c>
      <c r="V24" s="200"/>
      <c r="W24" s="199" t="str">
        <f>IF(L21="","",IF(L24="","",IF(L21&lt;L24,"V",IF(L21&gt;L24,"D","N"))))</f>
        <v/>
      </c>
      <c r="X24" s="201" t="str">
        <f t="shared" si="11"/>
        <v/>
      </c>
      <c r="Y24" s="198" t="str">
        <f t="shared" si="12"/>
        <v/>
      </c>
      <c r="Z24" s="198" t="str">
        <f t="shared" si="13"/>
        <v/>
      </c>
      <c r="AA24" s="198" t="str">
        <f t="shared" si="14"/>
        <v/>
      </c>
      <c r="AB24" s="198" t="str">
        <f t="shared" si="15"/>
        <v/>
      </c>
      <c r="AC24" s="198" t="str">
        <f>IF(B24="","",SUM(E20,G23,J22,L21))</f>
        <v/>
      </c>
      <c r="AD24" s="198" t="str">
        <f t="shared" si="16"/>
        <v/>
      </c>
      <c r="AF24" s="123" t="str">
        <f t="shared" si="17"/>
        <v/>
      </c>
      <c r="AG24" s="124"/>
      <c r="AH24" s="27" t="str">
        <f t="shared" si="18"/>
        <v/>
      </c>
      <c r="AI24" s="112" t="str">
        <f t="shared" si="19"/>
        <v/>
      </c>
    </row>
    <row r="25" spans="2:35" ht="24" customHeight="1"/>
    <row r="26" spans="2:35" ht="24" customHeight="1"/>
    <row r="27" spans="2:35" ht="17.25" customHeight="1">
      <c r="B27" s="244" t="s">
        <v>233</v>
      </c>
      <c r="C27" s="33"/>
      <c r="D27" s="34"/>
      <c r="E27" s="172"/>
      <c r="F27" s="34"/>
      <c r="G27" s="34" t="s">
        <v>366</v>
      </c>
      <c r="H27" s="34"/>
      <c r="I27" s="34"/>
      <c r="J27" s="34"/>
      <c r="K27" s="34"/>
      <c r="L27" s="35"/>
      <c r="M27" s="34"/>
      <c r="N27" s="36"/>
      <c r="O27" s="36"/>
      <c r="P27" s="39"/>
      <c r="Q27" s="36"/>
      <c r="R27" s="49" t="s">
        <v>230</v>
      </c>
      <c r="S27" s="36"/>
      <c r="T27" s="36"/>
      <c r="U27" s="36"/>
      <c r="V27" s="36"/>
      <c r="W27" s="36"/>
      <c r="X27" s="34"/>
      <c r="Y27" s="34" t="str">
        <f>"SUIVI DES MATCHS (G="&amp;IF($D$3="",0,$D$3)&amp;"pts / N="&amp;IF($D$4="",0,$D$4)&amp;"pts / P="&amp;IF($D$5="",0,$D$5)&amp;"pts)"</f>
        <v>SUIVI DES MATCHS (G=0pts / N=0pts / P=0pts)</v>
      </c>
      <c r="Z27" s="34"/>
      <c r="AA27" s="35"/>
      <c r="AB27" s="33"/>
      <c r="AC27" s="34" t="s">
        <v>221</v>
      </c>
      <c r="AD27" s="35"/>
      <c r="AF27" s="290" t="s">
        <v>229</v>
      </c>
      <c r="AG27" s="288" t="s">
        <v>367</v>
      </c>
      <c r="AH27" s="108" t="s">
        <v>334</v>
      </c>
      <c r="AI27" s="108" t="s">
        <v>229</v>
      </c>
    </row>
    <row r="28" spans="2:35" ht="17.25" customHeight="1">
      <c r="B28" s="32" t="s">
        <v>317</v>
      </c>
      <c r="C28" s="171" t="s">
        <v>217</v>
      </c>
      <c r="D28" s="171" t="s">
        <v>218</v>
      </c>
      <c r="E28" s="171" t="s">
        <v>219</v>
      </c>
      <c r="F28" s="171" t="s">
        <v>241</v>
      </c>
      <c r="G28" s="171" t="s">
        <v>242</v>
      </c>
      <c r="H28" s="171" t="s">
        <v>243</v>
      </c>
      <c r="I28" s="171" t="s">
        <v>246</v>
      </c>
      <c r="J28" s="171" t="s">
        <v>247</v>
      </c>
      <c r="K28" s="171" t="s">
        <v>248</v>
      </c>
      <c r="L28" s="173" t="s">
        <v>249</v>
      </c>
      <c r="M28" s="32" t="s">
        <v>222</v>
      </c>
      <c r="N28" s="30" t="s">
        <v>217</v>
      </c>
      <c r="O28" s="30" t="s">
        <v>218</v>
      </c>
      <c r="P28" s="30" t="s">
        <v>219</v>
      </c>
      <c r="Q28" s="30" t="s">
        <v>241</v>
      </c>
      <c r="R28" s="30" t="s">
        <v>242</v>
      </c>
      <c r="S28" s="30" t="s">
        <v>243</v>
      </c>
      <c r="T28" s="30" t="s">
        <v>246</v>
      </c>
      <c r="U28" s="30" t="s">
        <v>247</v>
      </c>
      <c r="V28" s="30" t="s">
        <v>248</v>
      </c>
      <c r="W28" s="30" t="s">
        <v>249</v>
      </c>
      <c r="X28" s="32" t="s">
        <v>223</v>
      </c>
      <c r="Y28" s="32" t="s">
        <v>224</v>
      </c>
      <c r="Z28" s="32" t="s">
        <v>225</v>
      </c>
      <c r="AA28" s="171" t="s">
        <v>220</v>
      </c>
      <c r="AB28" s="32" t="s">
        <v>226</v>
      </c>
      <c r="AC28" s="32" t="s">
        <v>227</v>
      </c>
      <c r="AD28" s="32" t="s">
        <v>228</v>
      </c>
      <c r="AF28" s="291"/>
      <c r="AG28" s="289"/>
      <c r="AH28" s="110" t="s">
        <v>335</v>
      </c>
      <c r="AI28" s="110" t="s">
        <v>336</v>
      </c>
    </row>
    <row r="29" spans="2:35" ht="15" customHeight="1">
      <c r="B29" s="195"/>
      <c r="C29" s="196"/>
      <c r="D29" s="221"/>
      <c r="E29" s="196"/>
      <c r="F29" s="258" t="str">
        <f>IF($D$6="OUI","A","")</f>
        <v/>
      </c>
      <c r="G29" s="222"/>
      <c r="H29" s="196"/>
      <c r="I29" s="258" t="str">
        <f>IF($D$6="OUI","A","")</f>
        <v/>
      </c>
      <c r="J29" s="222"/>
      <c r="K29" s="196"/>
      <c r="L29" s="248"/>
      <c r="M29" s="198" t="str">
        <f>IF(B29="","",COUNT(C29:L29))</f>
        <v/>
      </c>
      <c r="N29" s="199" t="str">
        <f>IF(C29="","",IF(C30="","",IF(C29&gt;C30,"V",IF(C29&lt;C30,"D","N"))))</f>
        <v/>
      </c>
      <c r="O29" s="200"/>
      <c r="P29" s="199" t="str">
        <f>IF(E29="","",IF(E33="","",IF(E29&gt;E33,"V",IF(E29&lt;E33,"D","N"))))</f>
        <v/>
      </c>
      <c r="Q29" s="200"/>
      <c r="R29" s="200"/>
      <c r="S29" s="199" t="str">
        <f>IF(H29="","",IF(H31="","",IF(H29&gt;H31,"V",IF(H29&lt;H31,"D","N"))))</f>
        <v/>
      </c>
      <c r="T29" s="200"/>
      <c r="U29" s="200"/>
      <c r="V29" s="199" t="str">
        <f>IF(K29="","",IF(K32="","",IF(K29&gt;K32,"V",IF(K29&lt;K32,"D","N"))))</f>
        <v/>
      </c>
      <c r="W29" s="200"/>
      <c r="X29" s="201" t="str">
        <f>IF(B29="","",COUNTIF($N29:$W29,"V"))</f>
        <v/>
      </c>
      <c r="Y29" s="198" t="str">
        <f>IF(B29="","",COUNTIF($N29:$W29,"N"))</f>
        <v/>
      </c>
      <c r="Z29" s="198" t="str">
        <f>IF(B29="","",COUNTIF($N29:$W29,"D"))</f>
        <v/>
      </c>
      <c r="AA29" s="198" t="str">
        <f>IF(B29="","",(X29*$D$3)+(Y29*$D$4)+(Z29*$D$5))</f>
        <v/>
      </c>
      <c r="AB29" s="198" t="str">
        <f>IF(B29="","",SUM(C29:L29))</f>
        <v/>
      </c>
      <c r="AC29" s="198" t="str">
        <f>IF(B29="","",SUM(C30,E33,H31,K32))</f>
        <v/>
      </c>
      <c r="AD29" s="198" t="str">
        <f>IF(B29="","",AB29-AC29)</f>
        <v/>
      </c>
      <c r="AF29" s="123" t="str">
        <f>IF(B29="","",IF(AI29=1,"1er",IF(AI29=2,"2ème",IF(AI29=3,"3ème",IF(AI29=4,"4ème",IF(AI29=5,"5ème",""))))))</f>
        <v/>
      </c>
      <c r="AG29" s="124"/>
      <c r="AH29" s="27" t="str">
        <f>IF(B29="","",IF(M29=0,"",AA29*1000000+AD29*1000+AB29))</f>
        <v/>
      </c>
      <c r="AI29" s="112" t="str">
        <f>IF(AH29="","",RANK(AH29,$AH$29:$AH$33,0))</f>
        <v/>
      </c>
    </row>
    <row r="30" spans="2:35" ht="15" customHeight="1">
      <c r="B30" s="195"/>
      <c r="C30" s="196"/>
      <c r="D30" s="258" t="str">
        <f>IF($D$6="OUI","A","")</f>
        <v/>
      </c>
      <c r="E30" s="222"/>
      <c r="F30" s="196"/>
      <c r="G30" s="258" t="str">
        <f>IF($D$6="OUI","A","")</f>
        <v/>
      </c>
      <c r="H30" s="248"/>
      <c r="I30" s="196"/>
      <c r="J30" s="258" t="str">
        <f>IF($D$6="OUI","A","")</f>
        <v/>
      </c>
      <c r="K30" s="222"/>
      <c r="L30" s="202"/>
      <c r="M30" s="198" t="str">
        <f t="shared" ref="M30:M33" si="20">IF(B30="","",COUNT(C30:L30))</f>
        <v/>
      </c>
      <c r="N30" s="199" t="str">
        <f>IF(C29="","",IF(C30="","",IF(C29&lt;C30,"V",IF(C29&gt;C30,"D","N"))))</f>
        <v/>
      </c>
      <c r="O30" s="200"/>
      <c r="P30" s="200"/>
      <c r="Q30" s="199" t="str">
        <f>IF(F30="","",IF(F31="","",IF(F30&gt;F31,"V",IF(F30&lt;F31,"D","N"))))</f>
        <v/>
      </c>
      <c r="R30" s="200"/>
      <c r="S30" s="200"/>
      <c r="T30" s="199" t="str">
        <f>IF(I30="","",IF(I32="","",IF(I30&gt;I32,"V",IF(I30&lt;I32,"D","N"))))</f>
        <v/>
      </c>
      <c r="U30" s="200"/>
      <c r="V30" s="200"/>
      <c r="W30" s="199" t="str">
        <f>IF(L30="","",IF(L33="","",IF(L30&gt;L33,"V",IF(L30&lt;L33,"D","N"))))</f>
        <v/>
      </c>
      <c r="X30" s="201" t="str">
        <f t="shared" ref="X30:X33" si="21">IF(B30="","",COUNTIF($N30:$W30,"V"))</f>
        <v/>
      </c>
      <c r="Y30" s="198" t="str">
        <f t="shared" ref="Y30:Y33" si="22">IF(B30="","",COUNTIF($N30:$W30,"N"))</f>
        <v/>
      </c>
      <c r="Z30" s="198" t="str">
        <f t="shared" ref="Z30:Z33" si="23">IF(B30="","",COUNTIF($N30:$W30,"D"))</f>
        <v/>
      </c>
      <c r="AA30" s="198" t="str">
        <f t="shared" ref="AA30:AA33" si="24">IF(B30="","",(X30*$D$3)+(Y30*$D$4)+(Z30*$D$5))</f>
        <v/>
      </c>
      <c r="AB30" s="198" t="str">
        <f t="shared" ref="AB30:AB33" si="25">IF(B30="","",SUM(C30:L30))</f>
        <v/>
      </c>
      <c r="AC30" s="198" t="str">
        <f>IF(B30="","",SUM(C29,F31,I32,L33))</f>
        <v/>
      </c>
      <c r="AD30" s="198" t="str">
        <f t="shared" ref="AD30:AD33" si="26">IF(B30="","",AB30-AC30)</f>
        <v/>
      </c>
      <c r="AF30" s="123" t="str">
        <f t="shared" ref="AF30:AF33" si="27">IF(B30="","",IF(AI30=1,"1er",IF(AI30=2,"2ème",IF(AI30=3,"3ème",IF(AI30=4,"4ème",IF(AI30=5,"5ème",""))))))</f>
        <v/>
      </c>
      <c r="AG30" s="124"/>
      <c r="AH30" s="27" t="str">
        <f t="shared" ref="AH30:AH33" si="28">IF(B30="","",IF(M30=0,"",AA30*1000000+AD30*1000+AB30))</f>
        <v/>
      </c>
      <c r="AI30" s="112" t="str">
        <f t="shared" ref="AI30:AI33" si="29">IF(AH30="","",RANK(AH30,$AH$29:$AH$33,0))</f>
        <v/>
      </c>
    </row>
    <row r="31" spans="2:35" ht="15" customHeight="1">
      <c r="B31" s="195"/>
      <c r="C31" s="248"/>
      <c r="D31" s="196"/>
      <c r="E31" s="248"/>
      <c r="F31" s="196"/>
      <c r="G31" s="248"/>
      <c r="H31" s="196"/>
      <c r="I31" s="248"/>
      <c r="J31" s="196"/>
      <c r="K31" s="258" t="str">
        <f>IF($D$6="OUI","A","")</f>
        <v/>
      </c>
      <c r="L31" s="224"/>
      <c r="M31" s="198" t="str">
        <f t="shared" si="20"/>
        <v/>
      </c>
      <c r="N31" s="200"/>
      <c r="O31" s="199" t="str">
        <f>IF(D31="","",IF(D32="","",IF(D31&gt;D32,"V",IF(D31&lt;D32,"D","N"))))</f>
        <v/>
      </c>
      <c r="P31" s="200"/>
      <c r="Q31" s="199" t="str">
        <f>IF(F30="","",IF(F31="","",IF(F30&lt;F31,"V",IF(F30&gt;F31,"D","N"))))</f>
        <v/>
      </c>
      <c r="R31" s="200"/>
      <c r="S31" s="199" t="str">
        <f>IF(H29="","",IF(H31="","",IF(H29&lt;H31,"V",IF(H29&gt;H31,"D","N"))))</f>
        <v/>
      </c>
      <c r="T31" s="200"/>
      <c r="U31" s="199" t="str">
        <f>IF(J31="","",IF(J33="","",IF(J31&gt;J33,"V",IF(J31&lt;J33,"D","N"))))</f>
        <v/>
      </c>
      <c r="V31" s="200"/>
      <c r="W31" s="200"/>
      <c r="X31" s="201" t="str">
        <f t="shared" si="21"/>
        <v/>
      </c>
      <c r="Y31" s="198" t="str">
        <f t="shared" si="22"/>
        <v/>
      </c>
      <c r="Z31" s="198" t="str">
        <f t="shared" si="23"/>
        <v/>
      </c>
      <c r="AA31" s="198" t="str">
        <f t="shared" si="24"/>
        <v/>
      </c>
      <c r="AB31" s="198" t="str">
        <f t="shared" si="25"/>
        <v/>
      </c>
      <c r="AC31" s="198" t="str">
        <f>IF(B31="","",SUM(D32,F30,H29,J33))</f>
        <v/>
      </c>
      <c r="AD31" s="198" t="str">
        <f t="shared" si="26"/>
        <v/>
      </c>
      <c r="AF31" s="123" t="str">
        <f t="shared" si="27"/>
        <v/>
      </c>
      <c r="AG31" s="124"/>
      <c r="AH31" s="27" t="str">
        <f t="shared" si="28"/>
        <v/>
      </c>
      <c r="AI31" s="112" t="str">
        <f t="shared" si="29"/>
        <v/>
      </c>
    </row>
    <row r="32" spans="2:35" ht="15" customHeight="1">
      <c r="B32" s="195"/>
      <c r="C32" s="223"/>
      <c r="D32" s="196"/>
      <c r="E32" s="258" t="str">
        <f>IF($D$6="OUI","A","")</f>
        <v/>
      </c>
      <c r="F32" s="248"/>
      <c r="G32" s="196"/>
      <c r="H32" s="221"/>
      <c r="I32" s="196"/>
      <c r="J32" s="248"/>
      <c r="K32" s="196"/>
      <c r="L32" s="258" t="str">
        <f>IF($D$6="OUI","A","")</f>
        <v/>
      </c>
      <c r="M32" s="198" t="str">
        <f t="shared" si="20"/>
        <v/>
      </c>
      <c r="N32" s="200"/>
      <c r="O32" s="199" t="str">
        <f>IF(D31="","",IF(D32="","",IF(D31&lt;D32,"V",IF(D31&gt;D32,"D","N"))))</f>
        <v/>
      </c>
      <c r="P32" s="200"/>
      <c r="Q32" s="200"/>
      <c r="R32" s="199" t="str">
        <f>IF(G32="","",IF(G33="","",IF(G32&gt;G33,"V",IF(G32&lt;G33,"D","N"))))</f>
        <v/>
      </c>
      <c r="S32" s="200"/>
      <c r="T32" s="199" t="str">
        <f>IF(I30="","",IF(I32="","",IF(I30&lt;I32,"V",IF(I30&gt;I32,"D","N"))))</f>
        <v/>
      </c>
      <c r="U32" s="200"/>
      <c r="V32" s="199" t="str">
        <f>IF(K29="","",IF(K32="","",IF(K29&lt;K32,"V",IF(K29&gt;K32,"D","N"))))</f>
        <v/>
      </c>
      <c r="W32" s="200"/>
      <c r="X32" s="201" t="str">
        <f t="shared" si="21"/>
        <v/>
      </c>
      <c r="Y32" s="198" t="str">
        <f t="shared" si="22"/>
        <v/>
      </c>
      <c r="Z32" s="198" t="str">
        <f t="shared" si="23"/>
        <v/>
      </c>
      <c r="AA32" s="198" t="str">
        <f t="shared" si="24"/>
        <v/>
      </c>
      <c r="AB32" s="198" t="str">
        <f t="shared" si="25"/>
        <v/>
      </c>
      <c r="AC32" s="198" t="str">
        <f>IF(B32="","",SUM(D31,G33,I30,K29))</f>
        <v/>
      </c>
      <c r="AD32" s="198" t="str">
        <f t="shared" si="26"/>
        <v/>
      </c>
      <c r="AF32" s="123" t="str">
        <f t="shared" si="27"/>
        <v/>
      </c>
      <c r="AG32" s="124"/>
      <c r="AH32" s="27" t="str">
        <f t="shared" si="28"/>
        <v/>
      </c>
      <c r="AI32" s="112" t="str">
        <f t="shared" si="29"/>
        <v/>
      </c>
    </row>
    <row r="33" spans="2:35" ht="15" customHeight="1">
      <c r="B33" s="195"/>
      <c r="C33" s="258" t="str">
        <f>IF($D$6="OUI","A","")</f>
        <v/>
      </c>
      <c r="D33" s="197"/>
      <c r="E33" s="196"/>
      <c r="F33" s="197"/>
      <c r="G33" s="196"/>
      <c r="H33" s="258" t="str">
        <f>IF($D$6="OUI","A","")</f>
        <v/>
      </c>
      <c r="I33" s="197"/>
      <c r="J33" s="196"/>
      <c r="K33" s="197"/>
      <c r="L33" s="196"/>
      <c r="M33" s="198" t="str">
        <f t="shared" si="20"/>
        <v/>
      </c>
      <c r="N33" s="200"/>
      <c r="O33" s="200"/>
      <c r="P33" s="199" t="str">
        <f>IF(E29="","",IF(E33="","",IF(E29&lt;E33,"V",IF(E29&gt;E33,"D","N"))))</f>
        <v/>
      </c>
      <c r="Q33" s="200"/>
      <c r="R33" s="199" t="str">
        <f>IF(G32="","",IF(G33="","",IF(G32&lt;G33,"V",IF(G32&gt;G33,"D","N"))))</f>
        <v/>
      </c>
      <c r="S33" s="200"/>
      <c r="T33" s="200"/>
      <c r="U33" s="199" t="str">
        <f>IF(J31="","",IF(J33="","",IF(J31&lt;J33,"V",IF(J31&gt;J33,"D","N"))))</f>
        <v/>
      </c>
      <c r="V33" s="200"/>
      <c r="W33" s="199" t="str">
        <f>IF(L30="","",IF(L33="","",IF(L30&lt;L33,"V",IF(L30&gt;L33,"D","N"))))</f>
        <v/>
      </c>
      <c r="X33" s="201" t="str">
        <f t="shared" si="21"/>
        <v/>
      </c>
      <c r="Y33" s="198" t="str">
        <f t="shared" si="22"/>
        <v/>
      </c>
      <c r="Z33" s="198" t="str">
        <f t="shared" si="23"/>
        <v/>
      </c>
      <c r="AA33" s="198" t="str">
        <f t="shared" si="24"/>
        <v/>
      </c>
      <c r="AB33" s="198" t="str">
        <f t="shared" si="25"/>
        <v/>
      </c>
      <c r="AC33" s="198" t="str">
        <f>IF(B33="","",SUM(E29,G32,J31,L30))</f>
        <v/>
      </c>
      <c r="AD33" s="198" t="str">
        <f t="shared" si="26"/>
        <v/>
      </c>
      <c r="AF33" s="123" t="str">
        <f t="shared" si="27"/>
        <v/>
      </c>
      <c r="AG33" s="124"/>
      <c r="AH33" s="27" t="str">
        <f t="shared" si="28"/>
        <v/>
      </c>
      <c r="AI33" s="112" t="str">
        <f t="shared" si="29"/>
        <v/>
      </c>
    </row>
    <row r="34" spans="2:35" ht="24" customHeight="1"/>
    <row r="35" spans="2:35" ht="24" customHeight="1"/>
    <row r="36" spans="2:35" ht="17.25" customHeight="1">
      <c r="B36" s="244" t="s">
        <v>234</v>
      </c>
      <c r="C36" s="33"/>
      <c r="D36" s="34"/>
      <c r="E36" s="172"/>
      <c r="F36" s="34"/>
      <c r="G36" s="34" t="s">
        <v>366</v>
      </c>
      <c r="H36" s="34"/>
      <c r="I36" s="34"/>
      <c r="J36" s="34"/>
      <c r="K36" s="34"/>
      <c r="L36" s="35"/>
      <c r="M36" s="34"/>
      <c r="N36" s="36"/>
      <c r="O36" s="36"/>
      <c r="P36" s="39"/>
      <c r="Q36" s="36"/>
      <c r="R36" s="49" t="s">
        <v>230</v>
      </c>
      <c r="S36" s="36"/>
      <c r="T36" s="36"/>
      <c r="U36" s="36"/>
      <c r="V36" s="36"/>
      <c r="W36" s="36"/>
      <c r="X36" s="34"/>
      <c r="Y36" s="34" t="str">
        <f>"SUIVI DES MATCHS (G="&amp;IF($D$3="",0,$D$3)&amp;"pts / N="&amp;IF($D$4="",0,$D$4)&amp;"pts / P="&amp;IF($D$5="",0,$D$5)&amp;"pts)"</f>
        <v>SUIVI DES MATCHS (G=0pts / N=0pts / P=0pts)</v>
      </c>
      <c r="Z36" s="34"/>
      <c r="AA36" s="35"/>
      <c r="AB36" s="33"/>
      <c r="AC36" s="34" t="s">
        <v>221</v>
      </c>
      <c r="AD36" s="35"/>
      <c r="AF36" s="290" t="s">
        <v>229</v>
      </c>
      <c r="AG36" s="288" t="s">
        <v>367</v>
      </c>
      <c r="AH36" s="108" t="s">
        <v>334</v>
      </c>
      <c r="AI36" s="108" t="s">
        <v>229</v>
      </c>
    </row>
    <row r="37" spans="2:35" ht="17.25" customHeight="1">
      <c r="B37" s="32" t="s">
        <v>317</v>
      </c>
      <c r="C37" s="171" t="s">
        <v>217</v>
      </c>
      <c r="D37" s="171" t="s">
        <v>218</v>
      </c>
      <c r="E37" s="171" t="s">
        <v>219</v>
      </c>
      <c r="F37" s="171" t="s">
        <v>241</v>
      </c>
      <c r="G37" s="171" t="s">
        <v>242</v>
      </c>
      <c r="H37" s="171" t="s">
        <v>243</v>
      </c>
      <c r="I37" s="171" t="s">
        <v>246</v>
      </c>
      <c r="J37" s="171" t="s">
        <v>247</v>
      </c>
      <c r="K37" s="171" t="s">
        <v>248</v>
      </c>
      <c r="L37" s="173" t="s">
        <v>249</v>
      </c>
      <c r="M37" s="32" t="s">
        <v>222</v>
      </c>
      <c r="N37" s="30" t="s">
        <v>217</v>
      </c>
      <c r="O37" s="30" t="s">
        <v>218</v>
      </c>
      <c r="P37" s="30" t="s">
        <v>219</v>
      </c>
      <c r="Q37" s="30" t="s">
        <v>241</v>
      </c>
      <c r="R37" s="30" t="s">
        <v>242</v>
      </c>
      <c r="S37" s="30" t="s">
        <v>243</v>
      </c>
      <c r="T37" s="30" t="s">
        <v>246</v>
      </c>
      <c r="U37" s="30" t="s">
        <v>247</v>
      </c>
      <c r="V37" s="30" t="s">
        <v>248</v>
      </c>
      <c r="W37" s="30" t="s">
        <v>249</v>
      </c>
      <c r="X37" s="32" t="s">
        <v>223</v>
      </c>
      <c r="Y37" s="32" t="s">
        <v>224</v>
      </c>
      <c r="Z37" s="32" t="s">
        <v>225</v>
      </c>
      <c r="AA37" s="171" t="s">
        <v>220</v>
      </c>
      <c r="AB37" s="32" t="s">
        <v>226</v>
      </c>
      <c r="AC37" s="32" t="s">
        <v>227</v>
      </c>
      <c r="AD37" s="32" t="s">
        <v>228</v>
      </c>
      <c r="AF37" s="291"/>
      <c r="AG37" s="289"/>
      <c r="AH37" s="110" t="s">
        <v>335</v>
      </c>
      <c r="AI37" s="110" t="s">
        <v>336</v>
      </c>
    </row>
    <row r="38" spans="2:35" ht="15" customHeight="1">
      <c r="B38" s="195"/>
      <c r="C38" s="196"/>
      <c r="D38" s="221"/>
      <c r="E38" s="196"/>
      <c r="F38" s="258" t="str">
        <f>IF($D$6="OUI","A","")</f>
        <v/>
      </c>
      <c r="G38" s="222"/>
      <c r="H38" s="196"/>
      <c r="I38" s="258" t="str">
        <f>IF($D$6="OUI","A","")</f>
        <v/>
      </c>
      <c r="J38" s="222"/>
      <c r="K38" s="196"/>
      <c r="L38" s="248"/>
      <c r="M38" s="198" t="str">
        <f>IF(B38="","",COUNT(C38:L38))</f>
        <v/>
      </c>
      <c r="N38" s="199" t="str">
        <f>IF(C38="","",IF(C39="","",IF(C38&gt;C39,"V",IF(C38&lt;C39,"D","N"))))</f>
        <v/>
      </c>
      <c r="O38" s="200"/>
      <c r="P38" s="199" t="str">
        <f>IF(E38="","",IF(E42="","",IF(E38&gt;E42,"V",IF(E38&lt;E42,"D","N"))))</f>
        <v/>
      </c>
      <c r="Q38" s="200"/>
      <c r="R38" s="200"/>
      <c r="S38" s="199" t="str">
        <f>IF(H38="","",IF(H40="","",IF(H38&gt;H40,"V",IF(H38&lt;H40,"D","N"))))</f>
        <v/>
      </c>
      <c r="T38" s="200"/>
      <c r="U38" s="200"/>
      <c r="V38" s="199" t="str">
        <f>IF(K38="","",IF(K41="","",IF(K38&gt;K41,"V",IF(K38&lt;K41,"D","N"))))</f>
        <v/>
      </c>
      <c r="W38" s="200"/>
      <c r="X38" s="201" t="str">
        <f>IF(B38="","",COUNTIF($N38:$W38,"V"))</f>
        <v/>
      </c>
      <c r="Y38" s="198" t="str">
        <f>IF(B38="","",COUNTIF($N38:$W38,"N"))</f>
        <v/>
      </c>
      <c r="Z38" s="198" t="str">
        <f>IF(B38="","",COUNTIF($N38:$W38,"D"))</f>
        <v/>
      </c>
      <c r="AA38" s="198" t="str">
        <f>IF(B38="","",(X38*$D$3)+(Y38*$D$4)+(Z38*$D$5))</f>
        <v/>
      </c>
      <c r="AB38" s="198" t="str">
        <f>IF(B38="","",SUM(C38:L38))</f>
        <v/>
      </c>
      <c r="AC38" s="198" t="str">
        <f>IF(B38="","",SUM(C39,E42,H40,K41))</f>
        <v/>
      </c>
      <c r="AD38" s="198" t="str">
        <f>IF(B38="","",AB38-AC38)</f>
        <v/>
      </c>
      <c r="AF38" s="123" t="str">
        <f>IF(B38="","",IF(AI38=1,"1er",IF(AI38=2,"2ème",IF(AI38=3,"3ème",IF(AI38=4,"4ème",IF(AI38=5,"5ème",""))))))</f>
        <v/>
      </c>
      <c r="AG38" s="124"/>
      <c r="AH38" s="27" t="str">
        <f>IF(B38="","",IF(M38=0,"",AA38*1000000+AD38*1000+AB38))</f>
        <v/>
      </c>
      <c r="AI38" s="112" t="str">
        <f>IF(AH38="","",RANK(AH38,$AH$38:$AH$42,0))</f>
        <v/>
      </c>
    </row>
    <row r="39" spans="2:35" ht="15" customHeight="1">
      <c r="B39" s="195"/>
      <c r="C39" s="196"/>
      <c r="D39" s="258" t="str">
        <f>IF($D$6="OUI","A","")</f>
        <v/>
      </c>
      <c r="E39" s="222"/>
      <c r="F39" s="196"/>
      <c r="G39" s="258" t="str">
        <f>IF($D$6="OUI","A","")</f>
        <v/>
      </c>
      <c r="H39" s="248"/>
      <c r="I39" s="196"/>
      <c r="J39" s="258" t="str">
        <f>IF($D$6="OUI","A","")</f>
        <v/>
      </c>
      <c r="K39" s="222"/>
      <c r="L39" s="202"/>
      <c r="M39" s="198" t="str">
        <f t="shared" ref="M39:M42" si="30">IF(B39="","",COUNT(C39:L39))</f>
        <v/>
      </c>
      <c r="N39" s="199" t="str">
        <f>IF(C38="","",IF(C39="","",IF(C38&lt;C39,"V",IF(C38&gt;C39,"D","N"))))</f>
        <v/>
      </c>
      <c r="O39" s="200"/>
      <c r="P39" s="200"/>
      <c r="Q39" s="199" t="str">
        <f>IF(F39="","",IF(F40="","",IF(F39&gt;F40,"V",IF(F39&lt;F40,"D","N"))))</f>
        <v/>
      </c>
      <c r="R39" s="200"/>
      <c r="S39" s="200"/>
      <c r="T39" s="199" t="str">
        <f>IF(I39="","",IF(I41="","",IF(I39&gt;I41,"V",IF(I39&lt;I41,"D","N"))))</f>
        <v/>
      </c>
      <c r="U39" s="200"/>
      <c r="V39" s="200"/>
      <c r="W39" s="199" t="str">
        <f>IF(L39="","",IF(L42="","",IF(L39&gt;L42,"V",IF(L39&lt;L42,"D","N"))))</f>
        <v/>
      </c>
      <c r="X39" s="201" t="str">
        <f t="shared" ref="X39:X42" si="31">IF(B39="","",COUNTIF($N39:$W39,"V"))</f>
        <v/>
      </c>
      <c r="Y39" s="198" t="str">
        <f t="shared" ref="Y39:Y42" si="32">IF(B39="","",COUNTIF($N39:$W39,"N"))</f>
        <v/>
      </c>
      <c r="Z39" s="198" t="str">
        <f t="shared" ref="Z39:Z42" si="33">IF(B39="","",COUNTIF($N39:$W39,"D"))</f>
        <v/>
      </c>
      <c r="AA39" s="198" t="str">
        <f t="shared" ref="AA39:AA42" si="34">IF(B39="","",(X39*$D$3)+(Y39*$D$4)+(Z39*$D$5))</f>
        <v/>
      </c>
      <c r="AB39" s="198" t="str">
        <f t="shared" ref="AB39:AB42" si="35">IF(B39="","",SUM(C39:L39))</f>
        <v/>
      </c>
      <c r="AC39" s="198" t="str">
        <f>IF(B39="","",SUM(C38,F40,I41,L42))</f>
        <v/>
      </c>
      <c r="AD39" s="198" t="str">
        <f t="shared" ref="AD39:AD42" si="36">IF(B39="","",AB39-AC39)</f>
        <v/>
      </c>
      <c r="AF39" s="123" t="str">
        <f t="shared" ref="AF39:AF42" si="37">IF(B39="","",IF(AI39=1,"1er",IF(AI39=2,"2ème",IF(AI39=3,"3ème",IF(AI39=4,"4ème",IF(AI39=5,"5ème",""))))))</f>
        <v/>
      </c>
      <c r="AG39" s="124"/>
      <c r="AH39" s="27" t="str">
        <f t="shared" ref="AH39:AH42" si="38">IF(B39="","",IF(M39=0,"",AA39*1000000+AD39*1000+AB39))</f>
        <v/>
      </c>
      <c r="AI39" s="112" t="str">
        <f t="shared" ref="AI39:AI42" si="39">IF(AH39="","",RANK(AH39,$AH$38:$AH$42,0))</f>
        <v/>
      </c>
    </row>
    <row r="40" spans="2:35" ht="15" customHeight="1">
      <c r="B40" s="195"/>
      <c r="C40" s="248"/>
      <c r="D40" s="196"/>
      <c r="E40" s="248"/>
      <c r="F40" s="196"/>
      <c r="G40" s="248"/>
      <c r="H40" s="196"/>
      <c r="I40" s="248"/>
      <c r="J40" s="196"/>
      <c r="K40" s="258" t="str">
        <f>IF($D$6="OUI","A","")</f>
        <v/>
      </c>
      <c r="L40" s="224"/>
      <c r="M40" s="198" t="str">
        <f t="shared" si="30"/>
        <v/>
      </c>
      <c r="N40" s="200"/>
      <c r="O40" s="199" t="str">
        <f>IF(D40="","",IF(D41="","",IF(D40&gt;D41,"V",IF(D40&lt;D41,"D","N"))))</f>
        <v/>
      </c>
      <c r="P40" s="200"/>
      <c r="Q40" s="199" t="str">
        <f>IF(F39="","",IF(F40="","",IF(F39&lt;F40,"V",IF(F39&gt;F40,"D","N"))))</f>
        <v/>
      </c>
      <c r="R40" s="200"/>
      <c r="S40" s="199" t="str">
        <f>IF(H38="","",IF(H40="","",IF(H38&lt;H40,"V",IF(H38&gt;H40,"D","N"))))</f>
        <v/>
      </c>
      <c r="T40" s="200"/>
      <c r="U40" s="199" t="str">
        <f>IF(J40="","",IF(J42="","",IF(J40&gt;J42,"V",IF(J40&lt;J42,"D","N"))))</f>
        <v/>
      </c>
      <c r="V40" s="200"/>
      <c r="W40" s="200"/>
      <c r="X40" s="201" t="str">
        <f t="shared" si="31"/>
        <v/>
      </c>
      <c r="Y40" s="198" t="str">
        <f t="shared" si="32"/>
        <v/>
      </c>
      <c r="Z40" s="198" t="str">
        <f t="shared" si="33"/>
        <v/>
      </c>
      <c r="AA40" s="198" t="str">
        <f t="shared" si="34"/>
        <v/>
      </c>
      <c r="AB40" s="198" t="str">
        <f t="shared" si="35"/>
        <v/>
      </c>
      <c r="AC40" s="198" t="str">
        <f>IF(B40="","",SUM(D41,F39,H38,J42))</f>
        <v/>
      </c>
      <c r="AD40" s="198" t="str">
        <f t="shared" si="36"/>
        <v/>
      </c>
      <c r="AF40" s="123" t="str">
        <f t="shared" si="37"/>
        <v/>
      </c>
      <c r="AG40" s="124"/>
      <c r="AH40" s="27" t="str">
        <f t="shared" si="38"/>
        <v/>
      </c>
      <c r="AI40" s="112" t="str">
        <f t="shared" si="39"/>
        <v/>
      </c>
    </row>
    <row r="41" spans="2:35" ht="15" customHeight="1">
      <c r="B41" s="195"/>
      <c r="C41" s="223"/>
      <c r="D41" s="196"/>
      <c r="E41" s="258" t="str">
        <f>IF($D$6="OUI","A","")</f>
        <v/>
      </c>
      <c r="F41" s="248"/>
      <c r="G41" s="196"/>
      <c r="H41" s="221"/>
      <c r="I41" s="196"/>
      <c r="J41" s="248"/>
      <c r="K41" s="196"/>
      <c r="L41" s="258" t="str">
        <f>IF($D$6="OUI","A","")</f>
        <v/>
      </c>
      <c r="M41" s="198" t="str">
        <f t="shared" si="30"/>
        <v/>
      </c>
      <c r="N41" s="200"/>
      <c r="O41" s="199" t="str">
        <f>IF(D40="","",IF(D41="","",IF(D40&lt;D41,"V",IF(D40&gt;D41,"D","N"))))</f>
        <v/>
      </c>
      <c r="P41" s="200"/>
      <c r="Q41" s="200"/>
      <c r="R41" s="199" t="str">
        <f>IF(G41="","",IF(G42="","",IF(G41&gt;G42,"V",IF(G41&lt;G42,"D","N"))))</f>
        <v/>
      </c>
      <c r="S41" s="200"/>
      <c r="T41" s="199" t="str">
        <f>IF(I39="","",IF(I41="","",IF(I39&lt;I41,"V",IF(I39&gt;I41,"D","N"))))</f>
        <v/>
      </c>
      <c r="U41" s="200"/>
      <c r="V41" s="199" t="str">
        <f>IF(K38="","",IF(K41="","",IF(K38&lt;K41,"V",IF(K38&gt;K41,"D","N"))))</f>
        <v/>
      </c>
      <c r="W41" s="200"/>
      <c r="X41" s="201" t="str">
        <f t="shared" si="31"/>
        <v/>
      </c>
      <c r="Y41" s="198" t="str">
        <f t="shared" si="32"/>
        <v/>
      </c>
      <c r="Z41" s="198" t="str">
        <f t="shared" si="33"/>
        <v/>
      </c>
      <c r="AA41" s="198" t="str">
        <f t="shared" si="34"/>
        <v/>
      </c>
      <c r="AB41" s="198" t="str">
        <f t="shared" si="35"/>
        <v/>
      </c>
      <c r="AC41" s="198" t="str">
        <f>IF(B41="","",SUM(D40,G42,I39,K38))</f>
        <v/>
      </c>
      <c r="AD41" s="198" t="str">
        <f t="shared" si="36"/>
        <v/>
      </c>
      <c r="AF41" s="123" t="str">
        <f t="shared" si="37"/>
        <v/>
      </c>
      <c r="AG41" s="124"/>
      <c r="AH41" s="27" t="str">
        <f t="shared" si="38"/>
        <v/>
      </c>
      <c r="AI41" s="112" t="str">
        <f t="shared" si="39"/>
        <v/>
      </c>
    </row>
    <row r="42" spans="2:35" ht="15" customHeight="1">
      <c r="B42" s="195"/>
      <c r="C42" s="258" t="str">
        <f>IF($D$6="OUI","A","")</f>
        <v/>
      </c>
      <c r="D42" s="197"/>
      <c r="E42" s="196"/>
      <c r="F42" s="197"/>
      <c r="G42" s="196"/>
      <c r="H42" s="258" t="str">
        <f>IF($D$6="OUI","A","")</f>
        <v/>
      </c>
      <c r="I42" s="197"/>
      <c r="J42" s="196"/>
      <c r="K42" s="197"/>
      <c r="L42" s="196"/>
      <c r="M42" s="198" t="str">
        <f t="shared" si="30"/>
        <v/>
      </c>
      <c r="N42" s="200"/>
      <c r="O42" s="200"/>
      <c r="P42" s="199" t="str">
        <f>IF(E38="","",IF(E42="","",IF(E38&lt;E42,"V",IF(E38&gt;E42,"D","N"))))</f>
        <v/>
      </c>
      <c r="Q42" s="200"/>
      <c r="R42" s="199" t="str">
        <f>IF(G41="","",IF(G42="","",IF(G41&lt;G42,"V",IF(G41&gt;G42,"D","N"))))</f>
        <v/>
      </c>
      <c r="S42" s="200"/>
      <c r="T42" s="200"/>
      <c r="U42" s="199" t="str">
        <f>IF(J40="","",IF(J42="","",IF(J40&lt;J42,"V",IF(J40&gt;J42,"D","N"))))</f>
        <v/>
      </c>
      <c r="V42" s="200"/>
      <c r="W42" s="199" t="str">
        <f>IF(L39="","",IF(L42="","",IF(L39&lt;L42,"V",IF(L39&gt;L42,"D","N"))))</f>
        <v/>
      </c>
      <c r="X42" s="201" t="str">
        <f t="shared" si="31"/>
        <v/>
      </c>
      <c r="Y42" s="198" t="str">
        <f t="shared" si="32"/>
        <v/>
      </c>
      <c r="Z42" s="198" t="str">
        <f t="shared" si="33"/>
        <v/>
      </c>
      <c r="AA42" s="198" t="str">
        <f t="shared" si="34"/>
        <v/>
      </c>
      <c r="AB42" s="198" t="str">
        <f t="shared" si="35"/>
        <v/>
      </c>
      <c r="AC42" s="198" t="str">
        <f>IF(B42="","",SUM(E38,G41,J40,L39))</f>
        <v/>
      </c>
      <c r="AD42" s="198" t="str">
        <f t="shared" si="36"/>
        <v/>
      </c>
      <c r="AF42" s="123" t="str">
        <f t="shared" si="37"/>
        <v/>
      </c>
      <c r="AG42" s="124"/>
      <c r="AH42" s="27" t="str">
        <f t="shared" si="38"/>
        <v/>
      </c>
      <c r="AI42" s="112" t="str">
        <f t="shared" si="39"/>
        <v/>
      </c>
    </row>
    <row r="43" spans="2:35" ht="24" customHeight="1"/>
    <row r="44" spans="2:35" ht="24" customHeight="1"/>
    <row r="45" spans="2:35" ht="17.25" customHeight="1">
      <c r="B45" s="244" t="s">
        <v>235</v>
      </c>
      <c r="C45" s="33"/>
      <c r="D45" s="34"/>
      <c r="E45" s="172"/>
      <c r="F45" s="34"/>
      <c r="G45" s="34" t="s">
        <v>366</v>
      </c>
      <c r="H45" s="34"/>
      <c r="I45" s="34"/>
      <c r="J45" s="34"/>
      <c r="K45" s="34"/>
      <c r="L45" s="35"/>
      <c r="M45" s="34"/>
      <c r="N45" s="36"/>
      <c r="O45" s="36"/>
      <c r="P45" s="39"/>
      <c r="Q45" s="36"/>
      <c r="R45" s="49" t="s">
        <v>230</v>
      </c>
      <c r="S45" s="36"/>
      <c r="T45" s="36"/>
      <c r="U45" s="36"/>
      <c r="V45" s="36"/>
      <c r="W45" s="36"/>
      <c r="X45" s="34"/>
      <c r="Y45" s="34" t="str">
        <f>"SUIVI DES MATCHS (G="&amp;IF($D$3="",0,$D$3)&amp;"pts / N="&amp;IF($D$4="",0,$D$4)&amp;"pts / P="&amp;IF($D$5="",0,$D$5)&amp;"pts)"</f>
        <v>SUIVI DES MATCHS (G=0pts / N=0pts / P=0pts)</v>
      </c>
      <c r="Z45" s="34"/>
      <c r="AA45" s="35"/>
      <c r="AB45" s="33"/>
      <c r="AC45" s="34" t="s">
        <v>221</v>
      </c>
      <c r="AD45" s="35"/>
      <c r="AF45" s="290" t="s">
        <v>229</v>
      </c>
      <c r="AG45" s="288" t="s">
        <v>367</v>
      </c>
      <c r="AH45" s="108" t="s">
        <v>334</v>
      </c>
      <c r="AI45" s="108" t="s">
        <v>229</v>
      </c>
    </row>
    <row r="46" spans="2:35" ht="17.25" customHeight="1">
      <c r="B46" s="32" t="s">
        <v>317</v>
      </c>
      <c r="C46" s="171" t="s">
        <v>217</v>
      </c>
      <c r="D46" s="171" t="s">
        <v>218</v>
      </c>
      <c r="E46" s="171" t="s">
        <v>219</v>
      </c>
      <c r="F46" s="171" t="s">
        <v>241</v>
      </c>
      <c r="G46" s="171" t="s">
        <v>242</v>
      </c>
      <c r="H46" s="171" t="s">
        <v>243</v>
      </c>
      <c r="I46" s="171" t="s">
        <v>246</v>
      </c>
      <c r="J46" s="171" t="s">
        <v>247</v>
      </c>
      <c r="K46" s="171" t="s">
        <v>248</v>
      </c>
      <c r="L46" s="173" t="s">
        <v>249</v>
      </c>
      <c r="M46" s="32" t="s">
        <v>222</v>
      </c>
      <c r="N46" s="30" t="s">
        <v>217</v>
      </c>
      <c r="O46" s="30" t="s">
        <v>218</v>
      </c>
      <c r="P46" s="30" t="s">
        <v>219</v>
      </c>
      <c r="Q46" s="30" t="s">
        <v>241</v>
      </c>
      <c r="R46" s="30" t="s">
        <v>242</v>
      </c>
      <c r="S46" s="30" t="s">
        <v>243</v>
      </c>
      <c r="T46" s="30" t="s">
        <v>246</v>
      </c>
      <c r="U46" s="30" t="s">
        <v>247</v>
      </c>
      <c r="V46" s="30" t="s">
        <v>248</v>
      </c>
      <c r="W46" s="30" t="s">
        <v>249</v>
      </c>
      <c r="X46" s="32" t="s">
        <v>223</v>
      </c>
      <c r="Y46" s="32" t="s">
        <v>224</v>
      </c>
      <c r="Z46" s="32" t="s">
        <v>225</v>
      </c>
      <c r="AA46" s="171" t="s">
        <v>220</v>
      </c>
      <c r="AB46" s="32" t="s">
        <v>226</v>
      </c>
      <c r="AC46" s="32" t="s">
        <v>227</v>
      </c>
      <c r="AD46" s="32" t="s">
        <v>228</v>
      </c>
      <c r="AF46" s="291"/>
      <c r="AG46" s="289"/>
      <c r="AH46" s="110" t="s">
        <v>335</v>
      </c>
      <c r="AI46" s="110" t="s">
        <v>336</v>
      </c>
    </row>
    <row r="47" spans="2:35" ht="15" customHeight="1">
      <c r="B47" s="195"/>
      <c r="C47" s="196"/>
      <c r="D47" s="221"/>
      <c r="E47" s="196"/>
      <c r="F47" s="258" t="str">
        <f>IF($D$6="OUI","A","")</f>
        <v/>
      </c>
      <c r="G47" s="222"/>
      <c r="H47" s="196"/>
      <c r="I47" s="258" t="str">
        <f>IF($D$6="OUI","A","")</f>
        <v/>
      </c>
      <c r="J47" s="222"/>
      <c r="K47" s="196"/>
      <c r="L47" s="248"/>
      <c r="M47" s="198" t="str">
        <f>IF(B47="","",COUNT(C47:L47))</f>
        <v/>
      </c>
      <c r="N47" s="199" t="str">
        <f>IF(C47="","",IF(C48="","",IF(C47&gt;C48,"V",IF(C47&lt;C48,"D","N"))))</f>
        <v/>
      </c>
      <c r="O47" s="200"/>
      <c r="P47" s="199" t="str">
        <f>IF(E47="","",IF(E51="","",IF(E47&gt;E51,"V",IF(E47&lt;E51,"D","N"))))</f>
        <v/>
      </c>
      <c r="Q47" s="200"/>
      <c r="R47" s="200"/>
      <c r="S47" s="199" t="str">
        <f>IF(H47="","",IF(H49="","",IF(H47&gt;H49,"V",IF(H47&lt;H49,"D","N"))))</f>
        <v/>
      </c>
      <c r="T47" s="200"/>
      <c r="U47" s="200"/>
      <c r="V47" s="199" t="str">
        <f>IF(K47="","",IF(K50="","",IF(K47&gt;K50,"V",IF(K47&lt;K50,"D","N"))))</f>
        <v/>
      </c>
      <c r="W47" s="200"/>
      <c r="X47" s="201" t="str">
        <f>IF(B47="","",COUNTIF($N47:$W47,"V"))</f>
        <v/>
      </c>
      <c r="Y47" s="198" t="str">
        <f>IF(B47="","",COUNTIF($N47:$W47,"N"))</f>
        <v/>
      </c>
      <c r="Z47" s="198" t="str">
        <f>IF(B47="","",COUNTIF($N47:$W47,"D"))</f>
        <v/>
      </c>
      <c r="AA47" s="198" t="str">
        <f>IF(B47="","",(X47*$D$3)+(Y47*$D$4)+(Z47*$D$5))</f>
        <v/>
      </c>
      <c r="AB47" s="198" t="str">
        <f>IF(B47="","",SUM(C47:L47))</f>
        <v/>
      </c>
      <c r="AC47" s="198" t="str">
        <f>IF(B47="","",SUM(C48,E51,H49,K50))</f>
        <v/>
      </c>
      <c r="AD47" s="198" t="str">
        <f>IF(B47="","",AB47-AC47)</f>
        <v/>
      </c>
      <c r="AF47" s="123" t="str">
        <f>IF(B47="","",IF(AI47=1,"1er",IF(AI47=2,"2ème",IF(AI47=3,"3ème",IF(AI47=4,"4ème",IF(AI47=5,"5ème",""))))))</f>
        <v/>
      </c>
      <c r="AG47" s="124"/>
      <c r="AH47" s="27" t="str">
        <f>IF(B47="","",IF(M47=0,"",AA47*1000000+AD47*1000+AB47))</f>
        <v/>
      </c>
      <c r="AI47" s="112" t="str">
        <f>IF(AH47="","",RANK(AH47,$AH$47:$AH$51,0))</f>
        <v/>
      </c>
    </row>
    <row r="48" spans="2:35" ht="15" customHeight="1">
      <c r="B48" s="195"/>
      <c r="C48" s="196"/>
      <c r="D48" s="258" t="str">
        <f>IF($D$6="OUI","A","")</f>
        <v/>
      </c>
      <c r="E48" s="222"/>
      <c r="F48" s="196"/>
      <c r="G48" s="258" t="str">
        <f>IF($D$6="OUI","A","")</f>
        <v/>
      </c>
      <c r="H48" s="248"/>
      <c r="I48" s="196"/>
      <c r="J48" s="258" t="str">
        <f>IF($D$6="OUI","A","")</f>
        <v/>
      </c>
      <c r="K48" s="222"/>
      <c r="L48" s="202"/>
      <c r="M48" s="198" t="str">
        <f t="shared" ref="M48:M51" si="40">IF(B48="","",COUNT(C48:L48))</f>
        <v/>
      </c>
      <c r="N48" s="199" t="str">
        <f>IF(C47="","",IF(C48="","",IF(C47&lt;C48,"V",IF(C47&gt;C48,"D","N"))))</f>
        <v/>
      </c>
      <c r="O48" s="200"/>
      <c r="P48" s="200"/>
      <c r="Q48" s="199" t="str">
        <f>IF(F48="","",IF(F49="","",IF(F48&gt;F49,"V",IF(F48&lt;F49,"D","N"))))</f>
        <v/>
      </c>
      <c r="R48" s="200"/>
      <c r="S48" s="200"/>
      <c r="T48" s="199" t="str">
        <f>IF(I48="","",IF(I50="","",IF(I48&gt;I50,"V",IF(I48&lt;I50,"D","N"))))</f>
        <v/>
      </c>
      <c r="U48" s="200"/>
      <c r="V48" s="200"/>
      <c r="W48" s="199" t="str">
        <f>IF(L48="","",IF(L51="","",IF(L48&gt;L51,"V",IF(L48&lt;L51,"D","N"))))</f>
        <v/>
      </c>
      <c r="X48" s="201" t="str">
        <f t="shared" ref="X48:X51" si="41">IF(B48="","",COUNTIF($N48:$W48,"V"))</f>
        <v/>
      </c>
      <c r="Y48" s="198" t="str">
        <f t="shared" ref="Y48:Y51" si="42">IF(B48="","",COUNTIF($N48:$W48,"N"))</f>
        <v/>
      </c>
      <c r="Z48" s="198" t="str">
        <f t="shared" ref="Z48:Z51" si="43">IF(B48="","",COUNTIF($N48:$W48,"D"))</f>
        <v/>
      </c>
      <c r="AA48" s="198" t="str">
        <f t="shared" ref="AA48:AA51" si="44">IF(B48="","",(X48*$D$3)+(Y48*$D$4)+(Z48*$D$5))</f>
        <v/>
      </c>
      <c r="AB48" s="198" t="str">
        <f t="shared" ref="AB48:AB51" si="45">IF(B48="","",SUM(C48:L48))</f>
        <v/>
      </c>
      <c r="AC48" s="198" t="str">
        <f>IF(B48="","",SUM(C47,F49,I50,L51))</f>
        <v/>
      </c>
      <c r="AD48" s="198" t="str">
        <f t="shared" ref="AD48:AD51" si="46">IF(B48="","",AB48-AC48)</f>
        <v/>
      </c>
      <c r="AF48" s="123" t="str">
        <f t="shared" ref="AF48:AF51" si="47">IF(B48="","",IF(AI48=1,"1er",IF(AI48=2,"2ème",IF(AI48=3,"3ème",IF(AI48=4,"4ème",IF(AI48=5,"5ème",""))))))</f>
        <v/>
      </c>
      <c r="AG48" s="124"/>
      <c r="AH48" s="27" t="str">
        <f t="shared" ref="AH48:AH51" si="48">IF(B48="","",IF(M48=0,"",AA48*1000000+AD48*1000+AB48))</f>
        <v/>
      </c>
      <c r="AI48" s="112" t="str">
        <f t="shared" ref="AI48:AI51" si="49">IF(AH48="","",RANK(AH48,$AH$47:$AH$51,0))</f>
        <v/>
      </c>
    </row>
    <row r="49" spans="2:35" ht="15" customHeight="1">
      <c r="B49" s="195"/>
      <c r="C49" s="248"/>
      <c r="D49" s="196"/>
      <c r="E49" s="248"/>
      <c r="F49" s="196"/>
      <c r="G49" s="248"/>
      <c r="H49" s="196"/>
      <c r="I49" s="248"/>
      <c r="J49" s="196"/>
      <c r="K49" s="258" t="str">
        <f>IF($D$6="OUI","A","")</f>
        <v/>
      </c>
      <c r="L49" s="224"/>
      <c r="M49" s="198" t="str">
        <f t="shared" si="40"/>
        <v/>
      </c>
      <c r="N49" s="200"/>
      <c r="O49" s="199" t="str">
        <f>IF(D49="","",IF(D50="","",IF(D49&gt;D50,"V",IF(D49&lt;D50,"D","N"))))</f>
        <v/>
      </c>
      <c r="P49" s="200"/>
      <c r="Q49" s="199" t="str">
        <f>IF(F48="","",IF(F49="","",IF(F48&lt;F49,"V",IF(F48&gt;F49,"D","N"))))</f>
        <v/>
      </c>
      <c r="R49" s="200"/>
      <c r="S49" s="199" t="str">
        <f>IF(H47="","",IF(H49="","",IF(H47&lt;H49,"V",IF(H47&gt;H49,"D","N"))))</f>
        <v/>
      </c>
      <c r="T49" s="200"/>
      <c r="U49" s="199" t="str">
        <f>IF(J49="","",IF(J51="","",IF(J49&gt;J51,"V",IF(J49&lt;J51,"D","N"))))</f>
        <v/>
      </c>
      <c r="V49" s="200"/>
      <c r="W49" s="200"/>
      <c r="X49" s="201" t="str">
        <f t="shared" si="41"/>
        <v/>
      </c>
      <c r="Y49" s="198" t="str">
        <f t="shared" si="42"/>
        <v/>
      </c>
      <c r="Z49" s="198" t="str">
        <f t="shared" si="43"/>
        <v/>
      </c>
      <c r="AA49" s="198" t="str">
        <f t="shared" si="44"/>
        <v/>
      </c>
      <c r="AB49" s="198" t="str">
        <f t="shared" si="45"/>
        <v/>
      </c>
      <c r="AC49" s="198" t="str">
        <f>IF(B49="","",SUM(D50,F48,H47,J51))</f>
        <v/>
      </c>
      <c r="AD49" s="198" t="str">
        <f t="shared" si="46"/>
        <v/>
      </c>
      <c r="AF49" s="123" t="str">
        <f t="shared" si="47"/>
        <v/>
      </c>
      <c r="AG49" s="124"/>
      <c r="AH49" s="27" t="str">
        <f t="shared" si="48"/>
        <v/>
      </c>
      <c r="AI49" s="112" t="str">
        <f t="shared" si="49"/>
        <v/>
      </c>
    </row>
    <row r="50" spans="2:35" ht="15" customHeight="1">
      <c r="B50" s="195"/>
      <c r="C50" s="223"/>
      <c r="D50" s="196"/>
      <c r="E50" s="258" t="str">
        <f>IF($D$6="OUI","A","")</f>
        <v/>
      </c>
      <c r="F50" s="248"/>
      <c r="G50" s="196"/>
      <c r="H50" s="221"/>
      <c r="I50" s="196"/>
      <c r="J50" s="248"/>
      <c r="K50" s="196"/>
      <c r="L50" s="258" t="str">
        <f>IF($D$6="OUI","A","")</f>
        <v/>
      </c>
      <c r="M50" s="198" t="str">
        <f t="shared" si="40"/>
        <v/>
      </c>
      <c r="N50" s="200"/>
      <c r="O50" s="199" t="str">
        <f>IF(D49="","",IF(D50="","",IF(D49&lt;D50,"V",IF(D49&gt;D50,"D","N"))))</f>
        <v/>
      </c>
      <c r="P50" s="200"/>
      <c r="Q50" s="200"/>
      <c r="R50" s="199" t="str">
        <f>IF(G50="","",IF(G51="","",IF(G50&gt;G51,"V",IF(G50&lt;G51,"D","N"))))</f>
        <v/>
      </c>
      <c r="S50" s="200"/>
      <c r="T50" s="199" t="str">
        <f>IF(I48="","",IF(I50="","",IF(I48&lt;I50,"V",IF(I48&gt;I50,"D","N"))))</f>
        <v/>
      </c>
      <c r="U50" s="200"/>
      <c r="V50" s="199" t="str">
        <f>IF(K47="","",IF(K50="","",IF(K47&lt;K50,"V",IF(K47&gt;K50,"D","N"))))</f>
        <v/>
      </c>
      <c r="W50" s="200"/>
      <c r="X50" s="201" t="str">
        <f t="shared" si="41"/>
        <v/>
      </c>
      <c r="Y50" s="198" t="str">
        <f t="shared" si="42"/>
        <v/>
      </c>
      <c r="Z50" s="198" t="str">
        <f t="shared" si="43"/>
        <v/>
      </c>
      <c r="AA50" s="198" t="str">
        <f t="shared" si="44"/>
        <v/>
      </c>
      <c r="AB50" s="198" t="str">
        <f t="shared" si="45"/>
        <v/>
      </c>
      <c r="AC50" s="198" t="str">
        <f>IF(B50="","",SUM(D49,G51,I48,K47))</f>
        <v/>
      </c>
      <c r="AD50" s="198" t="str">
        <f t="shared" si="46"/>
        <v/>
      </c>
      <c r="AF50" s="123" t="str">
        <f t="shared" si="47"/>
        <v/>
      </c>
      <c r="AG50" s="124"/>
      <c r="AH50" s="27" t="str">
        <f t="shared" si="48"/>
        <v/>
      </c>
      <c r="AI50" s="112" t="str">
        <f t="shared" si="49"/>
        <v/>
      </c>
    </row>
    <row r="51" spans="2:35" ht="15" customHeight="1">
      <c r="B51" s="195"/>
      <c r="C51" s="258" t="str">
        <f>IF($D$6="OUI","A","")</f>
        <v/>
      </c>
      <c r="D51" s="197"/>
      <c r="E51" s="196"/>
      <c r="F51" s="197"/>
      <c r="G51" s="196"/>
      <c r="H51" s="258" t="str">
        <f>IF($D$6="OUI","A","")</f>
        <v/>
      </c>
      <c r="I51" s="197"/>
      <c r="J51" s="196"/>
      <c r="K51" s="197"/>
      <c r="L51" s="196"/>
      <c r="M51" s="198" t="str">
        <f t="shared" si="40"/>
        <v/>
      </c>
      <c r="N51" s="200"/>
      <c r="O51" s="200"/>
      <c r="P51" s="199" t="str">
        <f>IF(E47="","",IF(E51="","",IF(E47&lt;E51,"V",IF(E47&gt;E51,"D","N"))))</f>
        <v/>
      </c>
      <c r="Q51" s="200"/>
      <c r="R51" s="199" t="str">
        <f>IF(G50="","",IF(G51="","",IF(G50&lt;G51,"V",IF(G50&gt;G51,"D","N"))))</f>
        <v/>
      </c>
      <c r="S51" s="200"/>
      <c r="T51" s="200"/>
      <c r="U51" s="199" t="str">
        <f>IF(J49="","",IF(J51="","",IF(J49&lt;J51,"V",IF(J49&gt;J51,"D","N"))))</f>
        <v/>
      </c>
      <c r="V51" s="200"/>
      <c r="W51" s="199" t="str">
        <f>IF(L48="","",IF(L51="","",IF(L48&lt;L51,"V",IF(L48&gt;L51,"D","N"))))</f>
        <v/>
      </c>
      <c r="X51" s="201" t="str">
        <f t="shared" si="41"/>
        <v/>
      </c>
      <c r="Y51" s="198" t="str">
        <f t="shared" si="42"/>
        <v/>
      </c>
      <c r="Z51" s="198" t="str">
        <f t="shared" si="43"/>
        <v/>
      </c>
      <c r="AA51" s="198" t="str">
        <f t="shared" si="44"/>
        <v/>
      </c>
      <c r="AB51" s="198" t="str">
        <f t="shared" si="45"/>
        <v/>
      </c>
      <c r="AC51" s="198" t="str">
        <f>IF(B51="","",SUM(E47,G50,J49,L48))</f>
        <v/>
      </c>
      <c r="AD51" s="198" t="str">
        <f t="shared" si="46"/>
        <v/>
      </c>
      <c r="AF51" s="123" t="str">
        <f t="shared" si="47"/>
        <v/>
      </c>
      <c r="AG51" s="124"/>
      <c r="AH51" s="27" t="str">
        <f t="shared" si="48"/>
        <v/>
      </c>
      <c r="AI51" s="112" t="str">
        <f t="shared" si="49"/>
        <v/>
      </c>
    </row>
    <row r="52" spans="2:35" ht="24" customHeight="1"/>
    <row r="53" spans="2:35" ht="24" customHeight="1"/>
    <row r="54" spans="2:35" ht="17.25" customHeight="1">
      <c r="B54" s="244" t="s">
        <v>236</v>
      </c>
      <c r="C54" s="33"/>
      <c r="D54" s="34"/>
      <c r="E54" s="172"/>
      <c r="F54" s="34"/>
      <c r="G54" s="34" t="s">
        <v>366</v>
      </c>
      <c r="H54" s="34"/>
      <c r="I54" s="34"/>
      <c r="J54" s="34"/>
      <c r="K54" s="34"/>
      <c r="L54" s="35"/>
      <c r="M54" s="34"/>
      <c r="N54" s="36"/>
      <c r="O54" s="36"/>
      <c r="P54" s="39"/>
      <c r="Q54" s="36"/>
      <c r="R54" s="49" t="s">
        <v>230</v>
      </c>
      <c r="S54" s="36"/>
      <c r="T54" s="36"/>
      <c r="U54" s="36"/>
      <c r="V54" s="36"/>
      <c r="W54" s="36"/>
      <c r="X54" s="34"/>
      <c r="Y54" s="34" t="str">
        <f>"SUIVI DES MATCHS (G="&amp;IF($D$3="",0,$D$3)&amp;"pts / N="&amp;IF($D$4="",0,$D$4)&amp;"pts / P="&amp;IF($D$5="",0,$D$5)&amp;"pts)"</f>
        <v>SUIVI DES MATCHS (G=0pts / N=0pts / P=0pts)</v>
      </c>
      <c r="Z54" s="34"/>
      <c r="AA54" s="35"/>
      <c r="AB54" s="33"/>
      <c r="AC54" s="34" t="s">
        <v>221</v>
      </c>
      <c r="AD54" s="35"/>
      <c r="AF54" s="290" t="s">
        <v>229</v>
      </c>
      <c r="AG54" s="288" t="s">
        <v>367</v>
      </c>
      <c r="AH54" s="108" t="s">
        <v>334</v>
      </c>
      <c r="AI54" s="108" t="s">
        <v>229</v>
      </c>
    </row>
    <row r="55" spans="2:35" ht="17.25" customHeight="1">
      <c r="B55" s="32" t="s">
        <v>317</v>
      </c>
      <c r="C55" s="171" t="s">
        <v>217</v>
      </c>
      <c r="D55" s="171" t="s">
        <v>218</v>
      </c>
      <c r="E55" s="171" t="s">
        <v>219</v>
      </c>
      <c r="F55" s="171" t="s">
        <v>241</v>
      </c>
      <c r="G55" s="171" t="s">
        <v>242</v>
      </c>
      <c r="H55" s="171" t="s">
        <v>243</v>
      </c>
      <c r="I55" s="171" t="s">
        <v>246</v>
      </c>
      <c r="J55" s="171" t="s">
        <v>247</v>
      </c>
      <c r="K55" s="171" t="s">
        <v>248</v>
      </c>
      <c r="L55" s="173" t="s">
        <v>249</v>
      </c>
      <c r="M55" s="32" t="s">
        <v>222</v>
      </c>
      <c r="N55" s="30" t="s">
        <v>217</v>
      </c>
      <c r="O55" s="30" t="s">
        <v>218</v>
      </c>
      <c r="P55" s="30" t="s">
        <v>219</v>
      </c>
      <c r="Q55" s="30" t="s">
        <v>241</v>
      </c>
      <c r="R55" s="30" t="s">
        <v>242</v>
      </c>
      <c r="S55" s="30" t="s">
        <v>243</v>
      </c>
      <c r="T55" s="30" t="s">
        <v>246</v>
      </c>
      <c r="U55" s="30" t="s">
        <v>247</v>
      </c>
      <c r="V55" s="30" t="s">
        <v>248</v>
      </c>
      <c r="W55" s="30" t="s">
        <v>249</v>
      </c>
      <c r="X55" s="32" t="s">
        <v>223</v>
      </c>
      <c r="Y55" s="32" t="s">
        <v>224</v>
      </c>
      <c r="Z55" s="32" t="s">
        <v>225</v>
      </c>
      <c r="AA55" s="171" t="s">
        <v>220</v>
      </c>
      <c r="AB55" s="32" t="s">
        <v>226</v>
      </c>
      <c r="AC55" s="32" t="s">
        <v>227</v>
      </c>
      <c r="AD55" s="32" t="s">
        <v>228</v>
      </c>
      <c r="AF55" s="291"/>
      <c r="AG55" s="289"/>
      <c r="AH55" s="110" t="s">
        <v>335</v>
      </c>
      <c r="AI55" s="110" t="s">
        <v>336</v>
      </c>
    </row>
    <row r="56" spans="2:35" ht="15" customHeight="1">
      <c r="B56" s="195"/>
      <c r="C56" s="196"/>
      <c r="D56" s="221"/>
      <c r="E56" s="196"/>
      <c r="F56" s="258" t="str">
        <f>IF($D$6="OUI","A","")</f>
        <v/>
      </c>
      <c r="G56" s="222"/>
      <c r="H56" s="196"/>
      <c r="I56" s="258" t="str">
        <f>IF($D$6="OUI","A","")</f>
        <v/>
      </c>
      <c r="J56" s="222"/>
      <c r="K56" s="196"/>
      <c r="L56" s="248"/>
      <c r="M56" s="198" t="str">
        <f>IF(B56="","",COUNT(C56:L56))</f>
        <v/>
      </c>
      <c r="N56" s="199" t="str">
        <f>IF(C56="","",IF(C57="","",IF(C56&gt;C57,"V",IF(C56&lt;C57,"D","N"))))</f>
        <v/>
      </c>
      <c r="O56" s="200"/>
      <c r="P56" s="199" t="str">
        <f>IF(E56="","",IF(E60="","",IF(E56&gt;E60,"V",IF(E56&lt;E60,"D","N"))))</f>
        <v/>
      </c>
      <c r="Q56" s="200"/>
      <c r="R56" s="200"/>
      <c r="S56" s="199" t="str">
        <f>IF(H56="","",IF(H58="","",IF(H56&gt;H58,"V",IF(H56&lt;H58,"D","N"))))</f>
        <v/>
      </c>
      <c r="T56" s="200"/>
      <c r="U56" s="200"/>
      <c r="V56" s="199" t="str">
        <f>IF(K56="","",IF(K59="","",IF(K56&gt;K59,"V",IF(K56&lt;K59,"D","N"))))</f>
        <v/>
      </c>
      <c r="W56" s="200"/>
      <c r="X56" s="201" t="str">
        <f>IF(B56="","",COUNTIF($N56:$W56,"V"))</f>
        <v/>
      </c>
      <c r="Y56" s="198" t="str">
        <f>IF(B56="","",COUNTIF($N56:$W56,"N"))</f>
        <v/>
      </c>
      <c r="Z56" s="198" t="str">
        <f>IF(B56="","",COUNTIF($N56:$W56,"D"))</f>
        <v/>
      </c>
      <c r="AA56" s="198" t="str">
        <f>IF(B56="","",(X56*$D$3)+(Y56*$D$4)+(Z56*$D$5))</f>
        <v/>
      </c>
      <c r="AB56" s="198" t="str">
        <f>IF(B56="","",SUM(C56:L56))</f>
        <v/>
      </c>
      <c r="AC56" s="198" t="str">
        <f>IF(B56="","",SUM(C57,E60,H58,K59))</f>
        <v/>
      </c>
      <c r="AD56" s="198" t="str">
        <f>IF(B56="","",AB56-AC56)</f>
        <v/>
      </c>
      <c r="AF56" s="123" t="str">
        <f>IF(B56="","",IF(AI56=1,"1er",IF(AI56=2,"2ème",IF(AI56=3,"3ème",IF(AI56=4,"4ème",IF(AI56=5,"5ème",""))))))</f>
        <v/>
      </c>
      <c r="AG56" s="124"/>
      <c r="AH56" s="27" t="str">
        <f>IF(B56="","",IF(M56=0,"",AA56*1000000+AD56*1000+AB56))</f>
        <v/>
      </c>
      <c r="AI56" s="112" t="str">
        <f>IF(AH56="","",RANK(AH56,$AH$56:$AH$60,0))</f>
        <v/>
      </c>
    </row>
    <row r="57" spans="2:35" ht="15" customHeight="1">
      <c r="B57" s="195"/>
      <c r="C57" s="196"/>
      <c r="D57" s="258" t="str">
        <f>IF($D$6="OUI","A","")</f>
        <v/>
      </c>
      <c r="E57" s="222"/>
      <c r="F57" s="196"/>
      <c r="G57" s="258" t="str">
        <f>IF($D$6="OUI","A","")</f>
        <v/>
      </c>
      <c r="H57" s="248"/>
      <c r="I57" s="196"/>
      <c r="J57" s="258" t="str">
        <f>IF($D$6="OUI","A","")</f>
        <v/>
      </c>
      <c r="K57" s="222"/>
      <c r="L57" s="202"/>
      <c r="M57" s="198" t="str">
        <f t="shared" ref="M57:M60" si="50">IF(B57="","",COUNT(C57:L57))</f>
        <v/>
      </c>
      <c r="N57" s="199" t="str">
        <f>IF(C56="","",IF(C57="","",IF(C56&lt;C57,"V",IF(C56&gt;C57,"D","N"))))</f>
        <v/>
      </c>
      <c r="O57" s="200"/>
      <c r="P57" s="200"/>
      <c r="Q57" s="199" t="str">
        <f>IF(F57="","",IF(F58="","",IF(F57&gt;F58,"V",IF(F57&lt;F58,"D","N"))))</f>
        <v/>
      </c>
      <c r="R57" s="200"/>
      <c r="S57" s="200"/>
      <c r="T57" s="199" t="str">
        <f>IF(I57="","",IF(I59="","",IF(I57&gt;I59,"V",IF(I57&lt;I59,"D","N"))))</f>
        <v/>
      </c>
      <c r="U57" s="200"/>
      <c r="V57" s="200"/>
      <c r="W57" s="199" t="str">
        <f>IF(L57="","",IF(L60="","",IF(L57&gt;L60,"V",IF(L57&lt;L60,"D","N"))))</f>
        <v/>
      </c>
      <c r="X57" s="201" t="str">
        <f t="shared" ref="X57:X60" si="51">IF(B57="","",COUNTIF($N57:$W57,"V"))</f>
        <v/>
      </c>
      <c r="Y57" s="198" t="str">
        <f t="shared" ref="Y57:Y60" si="52">IF(B57="","",COUNTIF($N57:$W57,"N"))</f>
        <v/>
      </c>
      <c r="Z57" s="198" t="str">
        <f t="shared" ref="Z57:Z60" si="53">IF(B57="","",COUNTIF($N57:$W57,"D"))</f>
        <v/>
      </c>
      <c r="AA57" s="198" t="str">
        <f t="shared" ref="AA57:AA60" si="54">IF(B57="","",(X57*$D$3)+(Y57*$D$4)+(Z57*$D$5))</f>
        <v/>
      </c>
      <c r="AB57" s="198" t="str">
        <f t="shared" ref="AB57:AB60" si="55">IF(B57="","",SUM(C57:L57))</f>
        <v/>
      </c>
      <c r="AC57" s="198" t="str">
        <f>IF(B57="","",SUM(C56,F58,I59,L60))</f>
        <v/>
      </c>
      <c r="AD57" s="198" t="str">
        <f t="shared" ref="AD57:AD60" si="56">IF(B57="","",AB57-AC57)</f>
        <v/>
      </c>
      <c r="AF57" s="123" t="str">
        <f t="shared" ref="AF57:AF60" si="57">IF(B57="","",IF(AI57=1,"1er",IF(AI57=2,"2ème",IF(AI57=3,"3ème",IF(AI57=4,"4ème",IF(AI57=5,"5ème",""))))))</f>
        <v/>
      </c>
      <c r="AG57" s="124"/>
      <c r="AH57" s="27" t="str">
        <f t="shared" ref="AH57:AH60" si="58">IF(B57="","",IF(M57=0,"",AA57*1000000+AD57*1000+AB57))</f>
        <v/>
      </c>
      <c r="AI57" s="112" t="str">
        <f t="shared" ref="AI57:AI60" si="59">IF(AH57="","",RANK(AH57,$AH$56:$AH$60,0))</f>
        <v/>
      </c>
    </row>
    <row r="58" spans="2:35" ht="15" customHeight="1">
      <c r="B58" s="195"/>
      <c r="C58" s="248"/>
      <c r="D58" s="196"/>
      <c r="E58" s="248"/>
      <c r="F58" s="196"/>
      <c r="G58" s="248"/>
      <c r="H58" s="196"/>
      <c r="I58" s="248"/>
      <c r="J58" s="196"/>
      <c r="K58" s="258" t="str">
        <f>IF($D$6="OUI","A","")</f>
        <v/>
      </c>
      <c r="L58" s="224"/>
      <c r="M58" s="198" t="str">
        <f t="shared" si="50"/>
        <v/>
      </c>
      <c r="N58" s="200"/>
      <c r="O58" s="199" t="str">
        <f>IF(D58="","",IF(D59="","",IF(D58&gt;D59,"V",IF(D58&lt;D59,"D","N"))))</f>
        <v/>
      </c>
      <c r="P58" s="200"/>
      <c r="Q58" s="199" t="str">
        <f>IF(F57="","",IF(F58="","",IF(F57&lt;F58,"V",IF(F57&gt;F58,"D","N"))))</f>
        <v/>
      </c>
      <c r="R58" s="200"/>
      <c r="S58" s="199" t="str">
        <f>IF(H56="","",IF(H58="","",IF(H56&lt;H58,"V",IF(H56&gt;H58,"D","N"))))</f>
        <v/>
      </c>
      <c r="T58" s="200"/>
      <c r="U58" s="199" t="str">
        <f>IF(J58="","",IF(J60="","",IF(J58&gt;J60,"V",IF(J58&lt;J60,"D","N"))))</f>
        <v/>
      </c>
      <c r="V58" s="200"/>
      <c r="W58" s="200"/>
      <c r="X58" s="201" t="str">
        <f t="shared" si="51"/>
        <v/>
      </c>
      <c r="Y58" s="198" t="str">
        <f t="shared" si="52"/>
        <v/>
      </c>
      <c r="Z58" s="198" t="str">
        <f t="shared" si="53"/>
        <v/>
      </c>
      <c r="AA58" s="198" t="str">
        <f t="shared" si="54"/>
        <v/>
      </c>
      <c r="AB58" s="198" t="str">
        <f t="shared" si="55"/>
        <v/>
      </c>
      <c r="AC58" s="198" t="str">
        <f>IF(B58="","",SUM(D59,F57,H56,J60))</f>
        <v/>
      </c>
      <c r="AD58" s="198" t="str">
        <f t="shared" si="56"/>
        <v/>
      </c>
      <c r="AF58" s="123" t="str">
        <f t="shared" si="57"/>
        <v/>
      </c>
      <c r="AG58" s="124"/>
      <c r="AH58" s="27" t="str">
        <f t="shared" si="58"/>
        <v/>
      </c>
      <c r="AI58" s="112" t="str">
        <f t="shared" si="59"/>
        <v/>
      </c>
    </row>
    <row r="59" spans="2:35" ht="15" customHeight="1">
      <c r="B59" s="195"/>
      <c r="C59" s="223"/>
      <c r="D59" s="196"/>
      <c r="E59" s="258" t="str">
        <f>IF($D$6="OUI","A","")</f>
        <v/>
      </c>
      <c r="F59" s="248"/>
      <c r="G59" s="196"/>
      <c r="H59" s="221"/>
      <c r="I59" s="196"/>
      <c r="J59" s="248"/>
      <c r="K59" s="196"/>
      <c r="L59" s="258" t="str">
        <f>IF($D$6="OUI","A","")</f>
        <v/>
      </c>
      <c r="M59" s="198" t="str">
        <f t="shared" si="50"/>
        <v/>
      </c>
      <c r="N59" s="200"/>
      <c r="O59" s="199" t="str">
        <f>IF(D58="","",IF(D59="","",IF(D58&lt;D59,"V",IF(D58&gt;D59,"D","N"))))</f>
        <v/>
      </c>
      <c r="P59" s="200"/>
      <c r="Q59" s="200"/>
      <c r="R59" s="199" t="str">
        <f>IF(G59="","",IF(G60="","",IF(G59&gt;G60,"V",IF(G59&lt;G60,"D","N"))))</f>
        <v/>
      </c>
      <c r="S59" s="200"/>
      <c r="T59" s="199" t="str">
        <f>IF(I57="","",IF(I59="","",IF(I57&lt;I59,"V",IF(I57&gt;I59,"D","N"))))</f>
        <v/>
      </c>
      <c r="U59" s="200"/>
      <c r="V59" s="199" t="str">
        <f>IF(K56="","",IF(K59="","",IF(K56&lt;K59,"V",IF(K56&gt;K59,"D","N"))))</f>
        <v/>
      </c>
      <c r="W59" s="200"/>
      <c r="X59" s="201" t="str">
        <f t="shared" si="51"/>
        <v/>
      </c>
      <c r="Y59" s="198" t="str">
        <f t="shared" si="52"/>
        <v/>
      </c>
      <c r="Z59" s="198" t="str">
        <f t="shared" si="53"/>
        <v/>
      </c>
      <c r="AA59" s="198" t="str">
        <f t="shared" si="54"/>
        <v/>
      </c>
      <c r="AB59" s="198" t="str">
        <f t="shared" si="55"/>
        <v/>
      </c>
      <c r="AC59" s="198" t="str">
        <f>IF(B59="","",SUM(D58,G60,I57,K56))</f>
        <v/>
      </c>
      <c r="AD59" s="198" t="str">
        <f t="shared" si="56"/>
        <v/>
      </c>
      <c r="AF59" s="123" t="str">
        <f t="shared" si="57"/>
        <v/>
      </c>
      <c r="AG59" s="124"/>
      <c r="AH59" s="27" t="str">
        <f t="shared" si="58"/>
        <v/>
      </c>
      <c r="AI59" s="112" t="str">
        <f t="shared" si="59"/>
        <v/>
      </c>
    </row>
    <row r="60" spans="2:35" ht="15" customHeight="1">
      <c r="B60" s="195"/>
      <c r="C60" s="258" t="str">
        <f>IF($D$6="OUI","A","")</f>
        <v/>
      </c>
      <c r="D60" s="197"/>
      <c r="E60" s="196"/>
      <c r="F60" s="197"/>
      <c r="G60" s="196"/>
      <c r="H60" s="258" t="str">
        <f>IF($D$6="OUI","A","")</f>
        <v/>
      </c>
      <c r="I60" s="197"/>
      <c r="J60" s="196"/>
      <c r="K60" s="197"/>
      <c r="L60" s="196"/>
      <c r="M60" s="198" t="str">
        <f t="shared" si="50"/>
        <v/>
      </c>
      <c r="N60" s="200"/>
      <c r="O60" s="200"/>
      <c r="P60" s="199" t="str">
        <f>IF(E56="","",IF(E60="","",IF(E56&lt;E60,"V",IF(E56&gt;E60,"D","N"))))</f>
        <v/>
      </c>
      <c r="Q60" s="200"/>
      <c r="R60" s="199" t="str">
        <f>IF(G59="","",IF(G60="","",IF(G59&lt;G60,"V",IF(G59&gt;G60,"D","N"))))</f>
        <v/>
      </c>
      <c r="S60" s="200"/>
      <c r="T60" s="200"/>
      <c r="U60" s="199" t="str">
        <f>IF(J58="","",IF(J60="","",IF(J58&lt;J60,"V",IF(J58&gt;J60,"D","N"))))</f>
        <v/>
      </c>
      <c r="V60" s="200"/>
      <c r="W60" s="199" t="str">
        <f>IF(L57="","",IF(L60="","",IF(L57&lt;L60,"V",IF(L57&gt;L60,"D","N"))))</f>
        <v/>
      </c>
      <c r="X60" s="201" t="str">
        <f t="shared" si="51"/>
        <v/>
      </c>
      <c r="Y60" s="198" t="str">
        <f t="shared" si="52"/>
        <v/>
      </c>
      <c r="Z60" s="198" t="str">
        <f t="shared" si="53"/>
        <v/>
      </c>
      <c r="AA60" s="198" t="str">
        <f t="shared" si="54"/>
        <v/>
      </c>
      <c r="AB60" s="198" t="str">
        <f t="shared" si="55"/>
        <v/>
      </c>
      <c r="AC60" s="198" t="str">
        <f>IF(B60="","",SUM(E56,G59,J58,L57))</f>
        <v/>
      </c>
      <c r="AD60" s="198" t="str">
        <f t="shared" si="56"/>
        <v/>
      </c>
      <c r="AF60" s="123" t="str">
        <f t="shared" si="57"/>
        <v/>
      </c>
      <c r="AG60" s="124"/>
      <c r="AH60" s="27" t="str">
        <f t="shared" si="58"/>
        <v/>
      </c>
      <c r="AI60" s="112" t="str">
        <f t="shared" si="59"/>
        <v/>
      </c>
    </row>
    <row r="61" spans="2:35" ht="24" customHeight="1"/>
    <row r="62" spans="2:35" ht="24" customHeight="1"/>
    <row r="63" spans="2:35" ht="17.25" customHeight="1">
      <c r="B63" s="244" t="s">
        <v>237</v>
      </c>
      <c r="C63" s="33"/>
      <c r="D63" s="34"/>
      <c r="E63" s="172"/>
      <c r="F63" s="34"/>
      <c r="G63" s="34" t="s">
        <v>366</v>
      </c>
      <c r="H63" s="34"/>
      <c r="I63" s="34"/>
      <c r="J63" s="34"/>
      <c r="K63" s="34"/>
      <c r="L63" s="35"/>
      <c r="M63" s="34"/>
      <c r="N63" s="36"/>
      <c r="O63" s="36"/>
      <c r="P63" s="39"/>
      <c r="Q63" s="36"/>
      <c r="R63" s="49" t="s">
        <v>230</v>
      </c>
      <c r="S63" s="36"/>
      <c r="T63" s="36"/>
      <c r="U63" s="36"/>
      <c r="V63" s="36"/>
      <c r="W63" s="36"/>
      <c r="X63" s="34"/>
      <c r="Y63" s="34" t="str">
        <f>"SUIVI DES MATCHS (G="&amp;IF($D$3="",0,$D$3)&amp;"pts / N="&amp;IF($D$4="",0,$D$4)&amp;"pts / P="&amp;IF($D$5="",0,$D$5)&amp;"pts)"</f>
        <v>SUIVI DES MATCHS (G=0pts / N=0pts / P=0pts)</v>
      </c>
      <c r="Z63" s="34"/>
      <c r="AA63" s="35"/>
      <c r="AB63" s="33"/>
      <c r="AC63" s="34" t="s">
        <v>221</v>
      </c>
      <c r="AD63" s="35"/>
      <c r="AF63" s="290" t="s">
        <v>229</v>
      </c>
      <c r="AG63" s="288" t="s">
        <v>367</v>
      </c>
      <c r="AH63" s="108" t="s">
        <v>334</v>
      </c>
      <c r="AI63" s="108" t="s">
        <v>229</v>
      </c>
    </row>
    <row r="64" spans="2:35" ht="17.25" customHeight="1">
      <c r="B64" s="32" t="s">
        <v>317</v>
      </c>
      <c r="C64" s="171" t="s">
        <v>217</v>
      </c>
      <c r="D64" s="171" t="s">
        <v>218</v>
      </c>
      <c r="E64" s="171" t="s">
        <v>219</v>
      </c>
      <c r="F64" s="171" t="s">
        <v>241</v>
      </c>
      <c r="G64" s="171" t="s">
        <v>242</v>
      </c>
      <c r="H64" s="171" t="s">
        <v>243</v>
      </c>
      <c r="I64" s="171" t="s">
        <v>246</v>
      </c>
      <c r="J64" s="171" t="s">
        <v>247</v>
      </c>
      <c r="K64" s="171" t="s">
        <v>248</v>
      </c>
      <c r="L64" s="173" t="s">
        <v>249</v>
      </c>
      <c r="M64" s="32" t="s">
        <v>222</v>
      </c>
      <c r="N64" s="30" t="s">
        <v>217</v>
      </c>
      <c r="O64" s="30" t="s">
        <v>218</v>
      </c>
      <c r="P64" s="30" t="s">
        <v>219</v>
      </c>
      <c r="Q64" s="30" t="s">
        <v>241</v>
      </c>
      <c r="R64" s="30" t="s">
        <v>242</v>
      </c>
      <c r="S64" s="30" t="s">
        <v>243</v>
      </c>
      <c r="T64" s="30" t="s">
        <v>246</v>
      </c>
      <c r="U64" s="30" t="s">
        <v>247</v>
      </c>
      <c r="V64" s="30" t="s">
        <v>248</v>
      </c>
      <c r="W64" s="30" t="s">
        <v>249</v>
      </c>
      <c r="X64" s="32" t="s">
        <v>223</v>
      </c>
      <c r="Y64" s="32" t="s">
        <v>224</v>
      </c>
      <c r="Z64" s="32" t="s">
        <v>225</v>
      </c>
      <c r="AA64" s="171" t="s">
        <v>220</v>
      </c>
      <c r="AB64" s="32" t="s">
        <v>226</v>
      </c>
      <c r="AC64" s="32" t="s">
        <v>227</v>
      </c>
      <c r="AD64" s="32" t="s">
        <v>228</v>
      </c>
      <c r="AF64" s="291"/>
      <c r="AG64" s="289"/>
      <c r="AH64" s="110" t="s">
        <v>335</v>
      </c>
      <c r="AI64" s="110" t="s">
        <v>336</v>
      </c>
    </row>
    <row r="65" spans="2:35" ht="15" customHeight="1">
      <c r="B65" s="195"/>
      <c r="C65" s="196"/>
      <c r="D65" s="221"/>
      <c r="E65" s="196"/>
      <c r="F65" s="258" t="str">
        <f>IF($D$6="OUI","A","")</f>
        <v/>
      </c>
      <c r="G65" s="222"/>
      <c r="H65" s="196"/>
      <c r="I65" s="258" t="str">
        <f>IF($D$6="OUI","A","")</f>
        <v/>
      </c>
      <c r="J65" s="222"/>
      <c r="K65" s="196"/>
      <c r="L65" s="248"/>
      <c r="M65" s="198" t="str">
        <f>IF(B65="","",COUNT(C65:L65))</f>
        <v/>
      </c>
      <c r="N65" s="199" t="str">
        <f>IF(C65="","",IF(C66="","",IF(C65&gt;C66,"V",IF(C65&lt;C66,"D","N"))))</f>
        <v/>
      </c>
      <c r="O65" s="200"/>
      <c r="P65" s="199" t="str">
        <f>IF(E65="","",IF(E69="","",IF(E65&gt;E69,"V",IF(E65&lt;E69,"D","N"))))</f>
        <v/>
      </c>
      <c r="Q65" s="200"/>
      <c r="R65" s="200"/>
      <c r="S65" s="199" t="str">
        <f>IF(H65="","",IF(H67="","",IF(H65&gt;H67,"V",IF(H65&lt;H67,"D","N"))))</f>
        <v/>
      </c>
      <c r="T65" s="200"/>
      <c r="U65" s="200"/>
      <c r="V65" s="199" t="str">
        <f>IF(K65="","",IF(K68="","",IF(K65&gt;K68,"V",IF(K65&lt;K68,"D","N"))))</f>
        <v/>
      </c>
      <c r="W65" s="200"/>
      <c r="X65" s="201" t="str">
        <f>IF(B65="","",COUNTIF($N65:$W65,"V"))</f>
        <v/>
      </c>
      <c r="Y65" s="198" t="str">
        <f>IF(B65="","",COUNTIF($N65:$W65,"N"))</f>
        <v/>
      </c>
      <c r="Z65" s="198" t="str">
        <f>IF(B65="","",COUNTIF($N65:$W65,"D"))</f>
        <v/>
      </c>
      <c r="AA65" s="198" t="str">
        <f>IF(B65="","",(X65*$D$3)+(Y65*$D$4)+(Z65*$D$5))</f>
        <v/>
      </c>
      <c r="AB65" s="198" t="str">
        <f>IF(B65="","",SUM(C65:L65))</f>
        <v/>
      </c>
      <c r="AC65" s="198" t="str">
        <f>IF(B65="","",SUM(C66,E69,H67,K68))</f>
        <v/>
      </c>
      <c r="AD65" s="198" t="str">
        <f>IF(B65="","",AB65-AC65)</f>
        <v/>
      </c>
      <c r="AF65" s="123" t="str">
        <f>IF(B65="","",IF(AI65=1,"1er",IF(AI65=2,"2ème",IF(AI65=3,"3ème",IF(AI65=4,"4ème",IF(AI65=5,"5ème",""))))))</f>
        <v/>
      </c>
      <c r="AG65" s="124"/>
      <c r="AH65" s="27" t="str">
        <f>IF(B65="","",IF(M65=0,"",AA65*1000000+AD65*1000+AB65))</f>
        <v/>
      </c>
      <c r="AI65" s="112" t="str">
        <f>IF(AH65="","",RANK(AH65,$AH$65:$AH$69,0))</f>
        <v/>
      </c>
    </row>
    <row r="66" spans="2:35" ht="15" customHeight="1">
      <c r="B66" s="195"/>
      <c r="C66" s="196"/>
      <c r="D66" s="258" t="str">
        <f>IF($D$6="OUI","A","")</f>
        <v/>
      </c>
      <c r="E66" s="222"/>
      <c r="F66" s="196"/>
      <c r="G66" s="258" t="str">
        <f>IF($D$6="OUI","A","")</f>
        <v/>
      </c>
      <c r="H66" s="248"/>
      <c r="I66" s="196"/>
      <c r="J66" s="258" t="str">
        <f>IF($D$6="OUI","A","")</f>
        <v/>
      </c>
      <c r="K66" s="222"/>
      <c r="L66" s="202"/>
      <c r="M66" s="198" t="str">
        <f t="shared" ref="M66:M69" si="60">IF(B66="","",COUNT(C66:L66))</f>
        <v/>
      </c>
      <c r="N66" s="199" t="str">
        <f>IF(C65="","",IF(C66="","",IF(C65&lt;C66,"V",IF(C65&gt;C66,"D","N"))))</f>
        <v/>
      </c>
      <c r="O66" s="200"/>
      <c r="P66" s="200"/>
      <c r="Q66" s="199" t="str">
        <f>IF(F66="","",IF(F67="","",IF(F66&gt;F67,"V",IF(F66&lt;F67,"D","N"))))</f>
        <v/>
      </c>
      <c r="R66" s="200"/>
      <c r="S66" s="200"/>
      <c r="T66" s="199" t="str">
        <f>IF(I66="","",IF(I68="","",IF(I66&gt;I68,"V",IF(I66&lt;I68,"D","N"))))</f>
        <v/>
      </c>
      <c r="U66" s="200"/>
      <c r="V66" s="200"/>
      <c r="W66" s="199" t="str">
        <f>IF(L66="","",IF(L69="","",IF(L66&gt;L69,"V",IF(L66&lt;L69,"D","N"))))</f>
        <v/>
      </c>
      <c r="X66" s="201" t="str">
        <f t="shared" ref="X66:X69" si="61">IF(B66="","",COUNTIF($N66:$W66,"V"))</f>
        <v/>
      </c>
      <c r="Y66" s="198" t="str">
        <f t="shared" ref="Y66:Y69" si="62">IF(B66="","",COUNTIF($N66:$W66,"N"))</f>
        <v/>
      </c>
      <c r="Z66" s="198" t="str">
        <f t="shared" ref="Z66:Z69" si="63">IF(B66="","",COUNTIF($N66:$W66,"D"))</f>
        <v/>
      </c>
      <c r="AA66" s="198" t="str">
        <f t="shared" ref="AA66:AA69" si="64">IF(B66="","",(X66*$D$3)+(Y66*$D$4)+(Z66*$D$5))</f>
        <v/>
      </c>
      <c r="AB66" s="198" t="str">
        <f t="shared" ref="AB66:AB69" si="65">IF(B66="","",SUM(C66:L66))</f>
        <v/>
      </c>
      <c r="AC66" s="198" t="str">
        <f>IF(B66="","",SUM(C65,F67,I68,L69))</f>
        <v/>
      </c>
      <c r="AD66" s="198" t="str">
        <f t="shared" ref="AD66:AD69" si="66">IF(B66="","",AB66-AC66)</f>
        <v/>
      </c>
      <c r="AF66" s="123" t="str">
        <f t="shared" ref="AF66:AF69" si="67">IF(B66="","",IF(AI66=1,"1er",IF(AI66=2,"2ème",IF(AI66=3,"3ème",IF(AI66=4,"4ème",IF(AI66=5,"5ème",""))))))</f>
        <v/>
      </c>
      <c r="AG66" s="124"/>
      <c r="AH66" s="27" t="str">
        <f t="shared" ref="AH66:AH69" si="68">IF(B66="","",IF(M66=0,"",AA66*1000000+AD66*1000+AB66))</f>
        <v/>
      </c>
      <c r="AI66" s="112" t="str">
        <f t="shared" ref="AI66:AI69" si="69">IF(AH66="","",RANK(AH66,$AH$65:$AH$69,0))</f>
        <v/>
      </c>
    </row>
    <row r="67" spans="2:35" ht="15" customHeight="1">
      <c r="B67" s="195"/>
      <c r="C67" s="248"/>
      <c r="D67" s="196"/>
      <c r="E67" s="248"/>
      <c r="F67" s="196"/>
      <c r="G67" s="248"/>
      <c r="H67" s="196"/>
      <c r="I67" s="248"/>
      <c r="J67" s="196"/>
      <c r="K67" s="258" t="str">
        <f>IF($D$6="OUI","A","")</f>
        <v/>
      </c>
      <c r="L67" s="224"/>
      <c r="M67" s="198" t="str">
        <f t="shared" si="60"/>
        <v/>
      </c>
      <c r="N67" s="200"/>
      <c r="O67" s="199" t="str">
        <f>IF(D67="","",IF(D68="","",IF(D67&gt;D68,"V",IF(D67&lt;D68,"D","N"))))</f>
        <v/>
      </c>
      <c r="P67" s="200"/>
      <c r="Q67" s="199" t="str">
        <f>IF(F66="","",IF(F67="","",IF(F66&lt;F67,"V",IF(F66&gt;F67,"D","N"))))</f>
        <v/>
      </c>
      <c r="R67" s="200"/>
      <c r="S67" s="199" t="str">
        <f>IF(H65="","",IF(H67="","",IF(H65&lt;H67,"V",IF(H65&gt;H67,"D","N"))))</f>
        <v/>
      </c>
      <c r="T67" s="200"/>
      <c r="U67" s="199" t="str">
        <f>IF(J67="","",IF(J69="","",IF(J67&gt;J69,"V",IF(J67&lt;J69,"D","N"))))</f>
        <v/>
      </c>
      <c r="V67" s="200"/>
      <c r="W67" s="200"/>
      <c r="X67" s="201" t="str">
        <f t="shared" si="61"/>
        <v/>
      </c>
      <c r="Y67" s="198" t="str">
        <f t="shared" si="62"/>
        <v/>
      </c>
      <c r="Z67" s="198" t="str">
        <f t="shared" si="63"/>
        <v/>
      </c>
      <c r="AA67" s="198" t="str">
        <f t="shared" si="64"/>
        <v/>
      </c>
      <c r="AB67" s="198" t="str">
        <f t="shared" si="65"/>
        <v/>
      </c>
      <c r="AC67" s="198" t="str">
        <f>IF(B67="","",SUM(D68,F66,H65,J69))</f>
        <v/>
      </c>
      <c r="AD67" s="198" t="str">
        <f t="shared" si="66"/>
        <v/>
      </c>
      <c r="AF67" s="123" t="str">
        <f t="shared" si="67"/>
        <v/>
      </c>
      <c r="AG67" s="124"/>
      <c r="AH67" s="27" t="str">
        <f t="shared" si="68"/>
        <v/>
      </c>
      <c r="AI67" s="112" t="str">
        <f t="shared" si="69"/>
        <v/>
      </c>
    </row>
    <row r="68" spans="2:35" ht="15" customHeight="1">
      <c r="B68" s="195"/>
      <c r="C68" s="223"/>
      <c r="D68" s="196"/>
      <c r="E68" s="258" t="str">
        <f>IF($D$6="OUI","A","")</f>
        <v/>
      </c>
      <c r="F68" s="248"/>
      <c r="G68" s="196"/>
      <c r="H68" s="221"/>
      <c r="I68" s="196"/>
      <c r="J68" s="248"/>
      <c r="K68" s="196"/>
      <c r="L68" s="258" t="str">
        <f>IF($D$6="OUI","A","")</f>
        <v/>
      </c>
      <c r="M68" s="198" t="str">
        <f t="shared" si="60"/>
        <v/>
      </c>
      <c r="N68" s="200"/>
      <c r="O68" s="199" t="str">
        <f>IF(D67="","",IF(D68="","",IF(D67&lt;D68,"V",IF(D67&gt;D68,"D","N"))))</f>
        <v/>
      </c>
      <c r="P68" s="200"/>
      <c r="Q68" s="200"/>
      <c r="R68" s="199" t="str">
        <f>IF(G68="","",IF(G69="","",IF(G68&gt;G69,"V",IF(G68&lt;G69,"D","N"))))</f>
        <v/>
      </c>
      <c r="S68" s="200"/>
      <c r="T68" s="199" t="str">
        <f>IF(I66="","",IF(I68="","",IF(I66&lt;I68,"V",IF(I66&gt;I68,"D","N"))))</f>
        <v/>
      </c>
      <c r="U68" s="200"/>
      <c r="V68" s="199" t="str">
        <f>IF(K65="","",IF(K68="","",IF(K65&lt;K68,"V",IF(K65&gt;K68,"D","N"))))</f>
        <v/>
      </c>
      <c r="W68" s="200"/>
      <c r="X68" s="201" t="str">
        <f t="shared" si="61"/>
        <v/>
      </c>
      <c r="Y68" s="198" t="str">
        <f t="shared" si="62"/>
        <v/>
      </c>
      <c r="Z68" s="198" t="str">
        <f t="shared" si="63"/>
        <v/>
      </c>
      <c r="AA68" s="198" t="str">
        <f t="shared" si="64"/>
        <v/>
      </c>
      <c r="AB68" s="198" t="str">
        <f t="shared" si="65"/>
        <v/>
      </c>
      <c r="AC68" s="198" t="str">
        <f>IF(B68="","",SUM(D67,G69,I66,K65))</f>
        <v/>
      </c>
      <c r="AD68" s="198" t="str">
        <f t="shared" si="66"/>
        <v/>
      </c>
      <c r="AF68" s="123" t="str">
        <f t="shared" si="67"/>
        <v/>
      </c>
      <c r="AG68" s="124"/>
      <c r="AH68" s="27" t="str">
        <f t="shared" si="68"/>
        <v/>
      </c>
      <c r="AI68" s="112" t="str">
        <f t="shared" si="69"/>
        <v/>
      </c>
    </row>
    <row r="69" spans="2:35" ht="15" customHeight="1">
      <c r="B69" s="195"/>
      <c r="C69" s="258" t="str">
        <f>IF($D$6="OUI","A","")</f>
        <v/>
      </c>
      <c r="D69" s="197"/>
      <c r="E69" s="196"/>
      <c r="F69" s="197"/>
      <c r="G69" s="196"/>
      <c r="H69" s="258" t="str">
        <f>IF($D$6="OUI","A","")</f>
        <v/>
      </c>
      <c r="I69" s="197"/>
      <c r="J69" s="196"/>
      <c r="K69" s="197"/>
      <c r="L69" s="196"/>
      <c r="M69" s="198" t="str">
        <f t="shared" si="60"/>
        <v/>
      </c>
      <c r="N69" s="200"/>
      <c r="O69" s="200"/>
      <c r="P69" s="199" t="str">
        <f>IF(E65="","",IF(E69="","",IF(E65&lt;E69,"V",IF(E65&gt;E69,"D","N"))))</f>
        <v/>
      </c>
      <c r="Q69" s="200"/>
      <c r="R69" s="199" t="str">
        <f>IF(G68="","",IF(G69="","",IF(G68&lt;G69,"V",IF(G68&gt;G69,"D","N"))))</f>
        <v/>
      </c>
      <c r="S69" s="200"/>
      <c r="T69" s="200"/>
      <c r="U69" s="199" t="str">
        <f>IF(J67="","",IF(J69="","",IF(J67&lt;J69,"V",IF(J67&gt;J69,"D","N"))))</f>
        <v/>
      </c>
      <c r="V69" s="200"/>
      <c r="W69" s="199" t="str">
        <f>IF(L66="","",IF(L69="","",IF(L66&lt;L69,"V",IF(L66&gt;L69,"D","N"))))</f>
        <v/>
      </c>
      <c r="X69" s="201" t="str">
        <f t="shared" si="61"/>
        <v/>
      </c>
      <c r="Y69" s="198" t="str">
        <f t="shared" si="62"/>
        <v/>
      </c>
      <c r="Z69" s="198" t="str">
        <f t="shared" si="63"/>
        <v/>
      </c>
      <c r="AA69" s="198" t="str">
        <f t="shared" si="64"/>
        <v/>
      </c>
      <c r="AB69" s="198" t="str">
        <f t="shared" si="65"/>
        <v/>
      </c>
      <c r="AC69" s="198" t="str">
        <f>IF(B69="","",SUM(E65,G68,J67,L66))</f>
        <v/>
      </c>
      <c r="AD69" s="198" t="str">
        <f t="shared" si="66"/>
        <v/>
      </c>
      <c r="AF69" s="123" t="str">
        <f t="shared" si="67"/>
        <v/>
      </c>
      <c r="AG69" s="124"/>
      <c r="AH69" s="27" t="str">
        <f t="shared" si="68"/>
        <v/>
      </c>
      <c r="AI69" s="112" t="str">
        <f t="shared" si="69"/>
        <v/>
      </c>
    </row>
  </sheetData>
  <sheetProtection algorithmName="SHA-512" hashValue="WosRG2F/bsGXiWVjaZ71eH9s5rznI3/I2u2WmK7U9ZxotlY0Vh5VbIebiDUehktGoIL+3TpA/CDEY33QP8APOg==" saltValue="Fe+M0MrVsIjNDtUwMkQ4SQ==" spinCount="100000" sheet="1" objects="1" scenarios="1"/>
  <mergeCells count="15">
    <mergeCell ref="AG27:AG28"/>
    <mergeCell ref="AG36:AG37"/>
    <mergeCell ref="AG45:AG46"/>
    <mergeCell ref="AG54:AG55"/>
    <mergeCell ref="AG63:AG64"/>
    <mergeCell ref="AF63:AF64"/>
    <mergeCell ref="AF54:AF55"/>
    <mergeCell ref="AF45:AF46"/>
    <mergeCell ref="AF36:AF37"/>
    <mergeCell ref="AF27:AF28"/>
    <mergeCell ref="AG9:AG10"/>
    <mergeCell ref="AG18:AG19"/>
    <mergeCell ref="AF18:AF19"/>
    <mergeCell ref="AF9:AF10"/>
    <mergeCell ref="A1:B7"/>
  </mergeCells>
  <conditionalFormatting sqref="AF11:AF15 AF20:AF24 AF29:AF33 AF38:AF42 AF47:AF51 AF56:AF60 AF65:AF69">
    <cfRule type="expression" dxfId="626" priority="1">
      <formula>AND(AG11&lt;&gt;"")</formula>
    </cfRule>
  </conditionalFormatting>
  <printOptions horizontalCentered="1"/>
  <pageMargins left="0.21" right="0.21" top="0.21" bottom="0.21" header="0.31" footer="0.31"/>
  <pageSetup paperSize="9" scale="91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LISTES!$C$2:$C$9</xm:f>
          </x14:formula1>
          <xm:sqref>D2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LISTES!$J$2:$J$7</xm:f>
          </x14:formula1>
          <xm:sqref>AG11:AG15 AG65:AG69 AG47:AG51 AG38:AG42 AG29:AG33 AG20:AG24 AG56:AG60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LISTES!$K$2:$K$3</xm:f>
          </x14:formula1>
          <xm:sqref>D6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00B0F0"/>
    <pageSetUpPr fitToPage="1"/>
  </sheetPr>
  <dimension ref="A1:AS76"/>
  <sheetViews>
    <sheetView showGridLines="0" showRowColHeaders="0" showRuler="0" zoomScale="139" zoomScaleNormal="139" zoomScaleSheetLayoutView="80" workbookViewId="0">
      <pane xSplit="2" ySplit="7" topLeftCell="C8" activePane="bottomRight" state="frozen"/>
      <selection pane="topRight" activeCell="C1" sqref="C1"/>
      <selection pane="bottomLeft" activeCell="A7" sqref="A7"/>
      <selection pane="bottomRight" sqref="A1:B7"/>
    </sheetView>
  </sheetViews>
  <sheetFormatPr baseColWidth="10" defaultColWidth="11.42578125" defaultRowHeight="11.25"/>
  <cols>
    <col min="1" max="1" width="2.28515625" style="11" customWidth="1"/>
    <col min="2" max="2" width="20" style="11" customWidth="1"/>
    <col min="3" max="17" width="4.28515625" style="11" customWidth="1"/>
    <col min="18" max="18" width="6.7109375" style="11" customWidth="1"/>
    <col min="19" max="33" width="6.7109375" style="29" hidden="1" customWidth="1"/>
    <col min="34" max="40" width="6.7109375" style="11" customWidth="1"/>
    <col min="41" max="41" width="2.85546875" style="11" hidden="1" customWidth="1"/>
    <col min="42" max="43" width="12.28515625" style="11" customWidth="1"/>
    <col min="44" max="45" width="20" style="29" hidden="1" customWidth="1"/>
    <col min="46" max="46" width="2.28515625" style="11" customWidth="1"/>
    <col min="47" max="70" width="11.42578125" style="11" customWidth="1"/>
    <col min="71" max="16384" width="11.42578125" style="11"/>
  </cols>
  <sheetData>
    <row r="1" spans="1:45" s="68" customFormat="1" ht="5.85" customHeight="1" thickBot="1">
      <c r="A1" s="286" t="s">
        <v>342</v>
      </c>
      <c r="B1" s="292"/>
    </row>
    <row r="2" spans="1:45" s="68" customFormat="1" ht="15" customHeight="1" thickTop="1" thickBot="1">
      <c r="A2" s="292"/>
      <c r="B2" s="292"/>
      <c r="D2" s="168">
        <v>6</v>
      </c>
      <c r="E2" s="167" t="s">
        <v>348</v>
      </c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1"/>
      <c r="AL2" s="161"/>
      <c r="AM2" s="161"/>
      <c r="AN2" s="161"/>
      <c r="AO2" s="159"/>
    </row>
    <row r="3" spans="1:45" s="68" customFormat="1" ht="15" customHeight="1" thickTop="1" thickBot="1">
      <c r="A3" s="292"/>
      <c r="B3" s="292"/>
      <c r="D3" s="168"/>
      <c r="E3" s="167" t="s">
        <v>345</v>
      </c>
      <c r="G3" s="70"/>
      <c r="H3" s="70"/>
      <c r="I3" s="70"/>
      <c r="J3" s="70"/>
      <c r="K3" s="71"/>
      <c r="P3" s="160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159"/>
      <c r="AN3" s="159"/>
      <c r="AO3" s="159"/>
    </row>
    <row r="4" spans="1:45" s="68" customFormat="1" ht="15" customHeight="1" thickTop="1" thickBot="1">
      <c r="A4" s="292"/>
      <c r="B4" s="292"/>
      <c r="C4" s="69"/>
      <c r="D4" s="168"/>
      <c r="E4" s="167" t="s">
        <v>346</v>
      </c>
      <c r="F4" s="169"/>
      <c r="G4" s="169"/>
      <c r="H4" s="96"/>
      <c r="P4" s="160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159"/>
      <c r="AN4" s="159"/>
      <c r="AO4" s="159"/>
    </row>
    <row r="5" spans="1:45" s="68" customFormat="1" ht="15" customHeight="1" thickTop="1" thickBot="1">
      <c r="A5" s="292"/>
      <c r="B5" s="292"/>
      <c r="D5" s="168"/>
      <c r="E5" s="167" t="s">
        <v>347</v>
      </c>
      <c r="F5" s="169"/>
      <c r="G5" s="169"/>
      <c r="H5" s="96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</row>
    <row r="6" spans="1:45" s="68" customFormat="1" ht="15" customHeight="1" thickTop="1" thickBot="1">
      <c r="A6" s="292"/>
      <c r="B6" s="292"/>
      <c r="D6" s="265"/>
      <c r="E6" s="167" t="s">
        <v>370</v>
      </c>
      <c r="F6" s="169"/>
      <c r="G6" s="169"/>
      <c r="H6" s="96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</row>
    <row r="7" spans="1:45" s="94" customFormat="1" ht="5.85" customHeight="1" thickTop="1" thickBot="1">
      <c r="A7" s="293"/>
      <c r="B7" s="293"/>
    </row>
    <row r="8" spans="1:45" ht="22.5" customHeight="1" thickTop="1"/>
    <row r="9" spans="1:45" ht="17.25" customHeight="1">
      <c r="B9" s="244" t="s">
        <v>231</v>
      </c>
      <c r="C9" s="33"/>
      <c r="D9" s="34"/>
      <c r="E9" s="172"/>
      <c r="F9" s="34"/>
      <c r="G9" s="34"/>
      <c r="H9" s="34"/>
      <c r="I9" s="34" t="s">
        <v>366</v>
      </c>
      <c r="J9" s="34"/>
      <c r="K9" s="34"/>
      <c r="L9" s="34"/>
      <c r="M9" s="34"/>
      <c r="N9" s="34"/>
      <c r="O9" s="34"/>
      <c r="P9" s="34"/>
      <c r="Q9" s="35"/>
      <c r="R9" s="34"/>
      <c r="S9" s="36"/>
      <c r="T9" s="36"/>
      <c r="U9" s="39"/>
      <c r="V9" s="36"/>
      <c r="W9" s="36"/>
      <c r="X9" s="36"/>
      <c r="Y9" s="39"/>
      <c r="Z9" s="49" t="s">
        <v>230</v>
      </c>
      <c r="AA9" s="36"/>
      <c r="AB9" s="36"/>
      <c r="AC9" s="36"/>
      <c r="AD9" s="36"/>
      <c r="AE9" s="36"/>
      <c r="AF9" s="36"/>
      <c r="AG9" s="36"/>
      <c r="AH9" s="34"/>
      <c r="AI9" s="34" t="str">
        <f>"SUIVI DES MATCHS (G="&amp;IF($D$3="",0,$D$3)&amp;"pts / N="&amp;IF($D$4="",0,$D$4)&amp;"pts / P="&amp;IF($D$5="",0,$D$5)&amp;"pts)"</f>
        <v>SUIVI DES MATCHS (G=0pts / N=0pts / P=0pts)</v>
      </c>
      <c r="AJ9" s="34"/>
      <c r="AK9" s="35"/>
      <c r="AL9" s="33"/>
      <c r="AM9" s="34" t="s">
        <v>221</v>
      </c>
      <c r="AN9" s="35"/>
      <c r="AP9" s="290" t="s">
        <v>229</v>
      </c>
      <c r="AQ9" s="288" t="s">
        <v>367</v>
      </c>
      <c r="AR9" s="108" t="s">
        <v>334</v>
      </c>
      <c r="AS9" s="108" t="s">
        <v>229</v>
      </c>
    </row>
    <row r="10" spans="1:45" ht="17.25" customHeight="1">
      <c r="B10" s="32" t="s">
        <v>317</v>
      </c>
      <c r="C10" s="174" t="s">
        <v>217</v>
      </c>
      <c r="D10" s="174" t="s">
        <v>218</v>
      </c>
      <c r="E10" s="174" t="s">
        <v>219</v>
      </c>
      <c r="F10" s="174" t="s">
        <v>241</v>
      </c>
      <c r="G10" s="174" t="s">
        <v>242</v>
      </c>
      <c r="H10" s="174" t="s">
        <v>243</v>
      </c>
      <c r="I10" s="174" t="s">
        <v>246</v>
      </c>
      <c r="J10" s="174" t="s">
        <v>247</v>
      </c>
      <c r="K10" s="174" t="s">
        <v>248</v>
      </c>
      <c r="L10" s="121" t="s">
        <v>249</v>
      </c>
      <c r="M10" s="121" t="s">
        <v>250</v>
      </c>
      <c r="N10" s="121" t="s">
        <v>251</v>
      </c>
      <c r="O10" s="121" t="s">
        <v>252</v>
      </c>
      <c r="P10" s="121" t="s">
        <v>253</v>
      </c>
      <c r="Q10" s="121" t="s">
        <v>254</v>
      </c>
      <c r="R10" s="175" t="s">
        <v>222</v>
      </c>
      <c r="S10" s="37" t="s">
        <v>217</v>
      </c>
      <c r="T10" s="37" t="s">
        <v>218</v>
      </c>
      <c r="U10" s="37" t="s">
        <v>219</v>
      </c>
      <c r="V10" s="37" t="s">
        <v>241</v>
      </c>
      <c r="W10" s="37" t="s">
        <v>242</v>
      </c>
      <c r="X10" s="37" t="s">
        <v>243</v>
      </c>
      <c r="Y10" s="37" t="s">
        <v>246</v>
      </c>
      <c r="Z10" s="37" t="s">
        <v>247</v>
      </c>
      <c r="AA10" s="37" t="s">
        <v>248</v>
      </c>
      <c r="AB10" s="37" t="s">
        <v>249</v>
      </c>
      <c r="AC10" s="37" t="s">
        <v>250</v>
      </c>
      <c r="AD10" s="37" t="s">
        <v>251</v>
      </c>
      <c r="AE10" s="37" t="s">
        <v>252</v>
      </c>
      <c r="AF10" s="37" t="s">
        <v>253</v>
      </c>
      <c r="AG10" s="37" t="s">
        <v>254</v>
      </c>
      <c r="AH10" s="175" t="s">
        <v>223</v>
      </c>
      <c r="AI10" s="32" t="s">
        <v>224</v>
      </c>
      <c r="AJ10" s="32" t="s">
        <v>225</v>
      </c>
      <c r="AK10" s="171" t="s">
        <v>220</v>
      </c>
      <c r="AL10" s="32" t="s">
        <v>226</v>
      </c>
      <c r="AM10" s="32" t="s">
        <v>227</v>
      </c>
      <c r="AN10" s="32" t="s">
        <v>270</v>
      </c>
      <c r="AP10" s="291"/>
      <c r="AQ10" s="289"/>
      <c r="AR10" s="110" t="s">
        <v>335</v>
      </c>
      <c r="AS10" s="110" t="s">
        <v>336</v>
      </c>
    </row>
    <row r="11" spans="1:45" ht="15" customHeight="1">
      <c r="B11" s="195"/>
      <c r="C11" s="257" t="str">
        <f>IF($D$6="OUI","A","")</f>
        <v/>
      </c>
      <c r="D11" s="197"/>
      <c r="E11" s="196"/>
      <c r="F11" s="197"/>
      <c r="G11" s="197"/>
      <c r="H11" s="196"/>
      <c r="I11" s="197"/>
      <c r="J11" s="257" t="str">
        <f>IF($D$6="OUI","A","")</f>
        <v/>
      </c>
      <c r="K11" s="197"/>
      <c r="L11" s="196"/>
      <c r="M11" s="197"/>
      <c r="N11" s="197"/>
      <c r="O11" s="196"/>
      <c r="P11" s="197"/>
      <c r="Q11" s="202"/>
      <c r="R11" s="198" t="str">
        <f>IF(B11="","",COUNT(C11:Q11))</f>
        <v/>
      </c>
      <c r="S11" s="200"/>
      <c r="T11" s="200"/>
      <c r="U11" s="199" t="str">
        <f>IF(E11="","",IF(E12="","",IF(E11&gt;E12,"V",IF(E11&lt;E12,"D","N"))))</f>
        <v/>
      </c>
      <c r="V11" s="200"/>
      <c r="W11" s="200"/>
      <c r="X11" s="199" t="str">
        <f>IF(H11="","",IF(H16="","",IF(H11&gt;H16,"V",IF(H11&lt;H16,"D","N"))))</f>
        <v/>
      </c>
      <c r="Y11" s="200"/>
      <c r="Z11" s="200"/>
      <c r="AA11" s="200"/>
      <c r="AB11" s="199" t="str">
        <f>IF(L11="","",IF(L13="","",IF(L11&gt;L13,"V",IF(L11&lt;L13,"D","N"))))</f>
        <v/>
      </c>
      <c r="AC11" s="200"/>
      <c r="AD11" s="200"/>
      <c r="AE11" s="199" t="str">
        <f>IF(O11="","",IF(O14="","",IF(O11&gt;O14,"V",IF(O11&lt;O14,"D","N"))))</f>
        <v/>
      </c>
      <c r="AF11" s="200"/>
      <c r="AG11" s="199" t="str">
        <f>IF(Q11="","",IF(Q15="","",IF(Q11&gt;Q15,"V",IF(Q11&lt;Q15,"D","N"))))</f>
        <v/>
      </c>
      <c r="AH11" s="198" t="str">
        <f>IF(B11="","",COUNTIF($S11:$AG11,"V"))</f>
        <v/>
      </c>
      <c r="AI11" s="201" t="str">
        <f>IF(B11="","",COUNTIF($S11:$AG11,"N"))</f>
        <v/>
      </c>
      <c r="AJ11" s="198" t="str">
        <f>IF(B11="","",COUNTIF($S11:$AG11,"D"))</f>
        <v/>
      </c>
      <c r="AK11" s="198" t="str">
        <f>IF(B11="","",(AH11*$D$3)+(AI11*$D$4)+(AJ11*$D$5))</f>
        <v/>
      </c>
      <c r="AL11" s="198" t="str">
        <f>IF(B11="","",SUM(C11:Q11))</f>
        <v/>
      </c>
      <c r="AM11" s="198" t="str">
        <f>IF(B11="","",SUM(E12,H16,L13,O14,Q15))</f>
        <v/>
      </c>
      <c r="AN11" s="198" t="str">
        <f>IF(B11="","",AL11-AM11)</f>
        <v/>
      </c>
      <c r="AP11" s="123" t="str">
        <f>IF(B11="","",IF(AS11=1,"1er",IF(AS11=2,"2ème",IF(AS11=3,"3ème",IF(AS11=4,"4ème",IF(AS11=5,"5ème",IF(AS11=6,"6ème","")))))))</f>
        <v/>
      </c>
      <c r="AQ11" s="124"/>
      <c r="AR11" s="27" t="str">
        <f>IF(B11="","",IF(R11=0,"",AK11*1000000+AN11*1000+AL11))</f>
        <v/>
      </c>
      <c r="AS11" s="112" t="str">
        <f>IF(AR11="","",RANK(AR11,$AR$11:$AR$16,0))</f>
        <v/>
      </c>
    </row>
    <row r="12" spans="1:45" ht="15" customHeight="1">
      <c r="B12" s="195"/>
      <c r="C12" s="197"/>
      <c r="D12" s="257" t="str">
        <f>IF($D$6="OUI","A","")</f>
        <v/>
      </c>
      <c r="E12" s="196"/>
      <c r="F12" s="197"/>
      <c r="G12" s="196"/>
      <c r="H12" s="197"/>
      <c r="I12" s="196"/>
      <c r="J12" s="197"/>
      <c r="K12" s="257" t="str">
        <f>IF($D$6="OUI","A","")</f>
        <v/>
      </c>
      <c r="L12" s="197"/>
      <c r="M12" s="196"/>
      <c r="N12" s="257" t="str">
        <f>IF($D$6="OUI","A","")</f>
        <v/>
      </c>
      <c r="O12" s="197"/>
      <c r="P12" s="196"/>
      <c r="Q12" s="226"/>
      <c r="R12" s="198" t="str">
        <f t="shared" ref="R12:R16" si="0">IF(B12="","",COUNT(C12:Q12))</f>
        <v/>
      </c>
      <c r="S12" s="200"/>
      <c r="T12" s="200"/>
      <c r="U12" s="199" t="str">
        <f>IF(E11="","",IF(E12="","",IF(E11&lt;E12,"V",IF(E11&gt;E12,"D","N"))))</f>
        <v/>
      </c>
      <c r="V12" s="200"/>
      <c r="W12" s="199" t="str">
        <f>IF(G12="","",IF(G13="","",IF(G12&gt;G13,"V",IF(G12&lt;G13,"D","N"))))</f>
        <v/>
      </c>
      <c r="X12" s="200"/>
      <c r="Y12" s="199" t="str">
        <f>IF(I12="","",IF(I14="","",IF(I12&gt;I14,"V",IF(I12&lt;I14,"D","N"))))</f>
        <v/>
      </c>
      <c r="Z12" s="200"/>
      <c r="AA12" s="200"/>
      <c r="AB12" s="200"/>
      <c r="AC12" s="199" t="str">
        <f>IF(M12="","",IF(M15="","",IF(M12&gt;M15,"V",IF(M12&lt;M15,"D","N"))))</f>
        <v/>
      </c>
      <c r="AD12" s="200"/>
      <c r="AE12" s="200"/>
      <c r="AF12" s="199" t="str">
        <f>IF(P12="","",IF(P16="","",IF(P12&gt;P16,"V",IF(P12&lt;P16,"D","N"))))</f>
        <v/>
      </c>
      <c r="AG12" s="200"/>
      <c r="AH12" s="198" t="str">
        <f t="shared" ref="AH12:AH16" si="1">IF(B12="","",COUNTIF($S12:$AG12,"V"))</f>
        <v/>
      </c>
      <c r="AI12" s="201" t="str">
        <f t="shared" ref="AI12:AI16" si="2">IF(B12="","",COUNTIF($S12:$AG12,"N"))</f>
        <v/>
      </c>
      <c r="AJ12" s="198" t="str">
        <f t="shared" ref="AJ12:AJ16" si="3">IF(B12="","",COUNTIF($S12:$AG12,"D"))</f>
        <v/>
      </c>
      <c r="AK12" s="198" t="str">
        <f t="shared" ref="AK12:AK16" si="4">IF(B12="","",(AH12*$D$3)+(AI12*$D$4)+(AJ12*$D$5))</f>
        <v/>
      </c>
      <c r="AL12" s="198" t="str">
        <f t="shared" ref="AL12:AL16" si="5">IF(B12="","",SUM(C12:Q12))</f>
        <v/>
      </c>
      <c r="AM12" s="198" t="str">
        <f>IF(B12="","",SUM(E11,G13,I14,M15,P16))</f>
        <v/>
      </c>
      <c r="AN12" s="198" t="str">
        <f t="shared" ref="AN12:AN16" si="6">IF(B12="","",AL12-AM12)</f>
        <v/>
      </c>
      <c r="AP12" s="123" t="str">
        <f t="shared" ref="AP12:AP16" si="7">IF(B12="","",IF(AS12=1,"1er",IF(AS12=2,"2ème",IF(AS12=3,"3ème",IF(AS12=4,"4ème",IF(AS12=5,"5ème",IF(AS12=6,"6ème","")))))))</f>
        <v/>
      </c>
      <c r="AQ12" s="124"/>
      <c r="AR12" s="27" t="str">
        <f t="shared" ref="AR12:AR16" si="8">IF(B12="","",IF(R12=0,"",AK12*1000000+AN12*1000+AL12))</f>
        <v/>
      </c>
      <c r="AS12" s="112" t="str">
        <f t="shared" ref="AS12:AS16" si="9">IF(AR12="","",RANK(AR12,$AR$11:$AR$16,0))</f>
        <v/>
      </c>
    </row>
    <row r="13" spans="1:45" ht="15" customHeight="1">
      <c r="B13" s="195"/>
      <c r="C13" s="196"/>
      <c r="D13" s="197"/>
      <c r="E13" s="257" t="str">
        <f>IF($D$6="OUI","A","")</f>
        <v/>
      </c>
      <c r="F13" s="197"/>
      <c r="G13" s="196"/>
      <c r="H13" s="197"/>
      <c r="I13" s="197"/>
      <c r="J13" s="196"/>
      <c r="K13" s="197"/>
      <c r="L13" s="196"/>
      <c r="M13" s="197"/>
      <c r="N13" s="196"/>
      <c r="O13" s="247"/>
      <c r="P13" s="257" t="str">
        <f>IF($D$6="OUI","A","")</f>
        <v/>
      </c>
      <c r="Q13" s="247"/>
      <c r="R13" s="198" t="str">
        <f t="shared" si="0"/>
        <v/>
      </c>
      <c r="S13" s="199" t="str">
        <f>IF(C13="","",IF(C14="","",IF(C13&gt;C14,"V",IF(C13&lt;C14,"D","N"))))</f>
        <v/>
      </c>
      <c r="T13" s="200"/>
      <c r="U13" s="200"/>
      <c r="V13" s="200"/>
      <c r="W13" s="199" t="str">
        <f>IF(G12="","",IF(G13="","",IF(G12&lt;G13,"V",IF(G12&gt;G13,"D","N"))))</f>
        <v/>
      </c>
      <c r="X13" s="200"/>
      <c r="Y13" s="200"/>
      <c r="Z13" s="199" t="str">
        <f>IF(J13="","",IF(J15="","",IF(J13&gt;J15,"V",IF(J13&lt;J15,"D","N"))))</f>
        <v/>
      </c>
      <c r="AA13" s="200"/>
      <c r="AB13" s="199" t="str">
        <f>IF(L11="","",IF(L13="","",IF(L11&lt;L13,"V",IF(L11&gt;L13,"D","N"))))</f>
        <v/>
      </c>
      <c r="AC13" s="200"/>
      <c r="AD13" s="199" t="str">
        <f>IF(N13="","",IF(N16="","",IF(N13&gt;N16,"V",IF(N13&lt;N16,"D","N"))))</f>
        <v/>
      </c>
      <c r="AE13" s="200"/>
      <c r="AF13" s="200"/>
      <c r="AG13" s="200"/>
      <c r="AH13" s="198" t="str">
        <f t="shared" si="1"/>
        <v/>
      </c>
      <c r="AI13" s="201" t="str">
        <f t="shared" si="2"/>
        <v/>
      </c>
      <c r="AJ13" s="198" t="str">
        <f t="shared" si="3"/>
        <v/>
      </c>
      <c r="AK13" s="198" t="str">
        <f t="shared" si="4"/>
        <v/>
      </c>
      <c r="AL13" s="198" t="str">
        <f t="shared" si="5"/>
        <v/>
      </c>
      <c r="AM13" s="198" t="str">
        <f>IF(B13="","",SUM(C14,G12,J15,L11,N16))</f>
        <v/>
      </c>
      <c r="AN13" s="198" t="str">
        <f t="shared" si="6"/>
        <v/>
      </c>
      <c r="AP13" s="123" t="str">
        <f t="shared" si="7"/>
        <v/>
      </c>
      <c r="AQ13" s="124"/>
      <c r="AR13" s="27" t="str">
        <f t="shared" si="8"/>
        <v/>
      </c>
      <c r="AS13" s="112" t="str">
        <f t="shared" si="9"/>
        <v/>
      </c>
    </row>
    <row r="14" spans="1:45" ht="15" customHeight="1">
      <c r="B14" s="195"/>
      <c r="C14" s="196"/>
      <c r="D14" s="197"/>
      <c r="E14" s="197"/>
      <c r="F14" s="196"/>
      <c r="G14" s="257" t="str">
        <f>IF($D$6="OUI","A","")</f>
        <v/>
      </c>
      <c r="H14" s="197"/>
      <c r="I14" s="196"/>
      <c r="J14" s="197"/>
      <c r="K14" s="196"/>
      <c r="L14" s="197"/>
      <c r="M14" s="257" t="str">
        <f>IF($D$6="OUI","A","")</f>
        <v/>
      </c>
      <c r="N14" s="197"/>
      <c r="O14" s="196"/>
      <c r="P14" s="247"/>
      <c r="Q14" s="257" t="str">
        <f>IF($D$6="OUI","A","")</f>
        <v/>
      </c>
      <c r="R14" s="198" t="str">
        <f t="shared" si="0"/>
        <v/>
      </c>
      <c r="S14" s="199" t="str">
        <f>IF(C13="","",IF(C14="","",IF(C13&lt;C14,"V",IF(C13&gt;C14,"D","N"))))</f>
        <v/>
      </c>
      <c r="T14" s="200"/>
      <c r="U14" s="200"/>
      <c r="V14" s="199" t="str">
        <f>IF(F14="","",IF(F15="","",IF(F14&gt;F15,"V",IF(F14&lt;F15,"D","N"))))</f>
        <v/>
      </c>
      <c r="W14" s="200"/>
      <c r="X14" s="200"/>
      <c r="Y14" s="199" t="str">
        <f>IF(I12="","",IF(I14="","",IF(I12&lt;I14,"V",IF(I12&gt;I14,"D","N"))))</f>
        <v/>
      </c>
      <c r="Z14" s="200"/>
      <c r="AA14" s="199" t="str">
        <f>IF(K14="","",IF(K16="","",IF(K14&gt;K16,"V",IF(K14&lt;K16,"D","N"))))</f>
        <v/>
      </c>
      <c r="AB14" s="200"/>
      <c r="AC14" s="200"/>
      <c r="AD14" s="200"/>
      <c r="AE14" s="199" t="str">
        <f>IF(O11="","",IF(O14="","",IF(O11&lt;O14,"V",IF(O11&gt;O14,"D","N"))))</f>
        <v/>
      </c>
      <c r="AF14" s="200"/>
      <c r="AG14" s="200"/>
      <c r="AH14" s="198" t="str">
        <f t="shared" si="1"/>
        <v/>
      </c>
      <c r="AI14" s="201" t="str">
        <f t="shared" si="2"/>
        <v/>
      </c>
      <c r="AJ14" s="198" t="str">
        <f t="shared" si="3"/>
        <v/>
      </c>
      <c r="AK14" s="198" t="str">
        <f t="shared" si="4"/>
        <v/>
      </c>
      <c r="AL14" s="198" t="str">
        <f t="shared" si="5"/>
        <v/>
      </c>
      <c r="AM14" s="198" t="str">
        <f>IF(B14="","",SUM(C13,F15,I12,K16,O11))</f>
        <v/>
      </c>
      <c r="AN14" s="198" t="str">
        <f t="shared" si="6"/>
        <v/>
      </c>
      <c r="AP14" s="123" t="str">
        <f t="shared" si="7"/>
        <v/>
      </c>
      <c r="AQ14" s="124"/>
      <c r="AR14" s="27" t="str">
        <f t="shared" si="8"/>
        <v/>
      </c>
      <c r="AS14" s="112" t="str">
        <f t="shared" si="9"/>
        <v/>
      </c>
    </row>
    <row r="15" spans="1:45" ht="15" customHeight="1">
      <c r="B15" s="195"/>
      <c r="C15" s="197"/>
      <c r="D15" s="196"/>
      <c r="E15" s="197"/>
      <c r="F15" s="196"/>
      <c r="G15" s="197"/>
      <c r="H15" s="257" t="str">
        <f>IF($D$6="OUI","A","")</f>
        <v/>
      </c>
      <c r="I15" s="197"/>
      <c r="J15" s="196"/>
      <c r="K15" s="197"/>
      <c r="L15" s="257" t="str">
        <f>IF($D$6="OUI","A","")</f>
        <v/>
      </c>
      <c r="M15" s="196"/>
      <c r="N15" s="197"/>
      <c r="O15" s="257" t="str">
        <f>IF($D$6="OUI","A","")</f>
        <v/>
      </c>
      <c r="P15" s="197"/>
      <c r="Q15" s="202"/>
      <c r="R15" s="198" t="str">
        <f t="shared" si="0"/>
        <v/>
      </c>
      <c r="S15" s="200"/>
      <c r="T15" s="199" t="str">
        <f>IF(D15="","",IF(D16="","",IF(D15&gt;D16,"V",IF(D15&lt;D16,"D","N"))))</f>
        <v/>
      </c>
      <c r="U15" s="200"/>
      <c r="V15" s="199" t="str">
        <f>IF(F14="","",IF(F15="","",IF(F14&lt;F15,"V",IF(F14&gt;F15,"D","N"))))</f>
        <v/>
      </c>
      <c r="W15" s="200"/>
      <c r="X15" s="200"/>
      <c r="Y15" s="200"/>
      <c r="Z15" s="199" t="str">
        <f>IF(J13="","",IF(J15="","",IF(J13&lt;J15,"V",IF(J13&gt;J15,"D","N"))))</f>
        <v/>
      </c>
      <c r="AA15" s="200"/>
      <c r="AB15" s="200"/>
      <c r="AC15" s="199" t="str">
        <f>IF(M12="","",IF(M15="","",IF(M12&lt;M15,"V",IF(M12&gt;M15,"D","N"))))</f>
        <v/>
      </c>
      <c r="AD15" s="200"/>
      <c r="AE15" s="200"/>
      <c r="AF15" s="200"/>
      <c r="AG15" s="199" t="str">
        <f>IF(Q11="","",IF(Q15="","",IF(Q11&lt;Q15,"V",IF(Q11&gt;Q15,"D","N"))))</f>
        <v/>
      </c>
      <c r="AH15" s="198" t="str">
        <f t="shared" si="1"/>
        <v/>
      </c>
      <c r="AI15" s="201" t="str">
        <f t="shared" si="2"/>
        <v/>
      </c>
      <c r="AJ15" s="198" t="str">
        <f t="shared" si="3"/>
        <v/>
      </c>
      <c r="AK15" s="198" t="str">
        <f t="shared" si="4"/>
        <v/>
      </c>
      <c r="AL15" s="198" t="str">
        <f t="shared" si="5"/>
        <v/>
      </c>
      <c r="AM15" s="198" t="str">
        <f>IF(B15="","",SUM(D16,F14,J13,M12,Q11))</f>
        <v/>
      </c>
      <c r="AN15" s="198" t="str">
        <f t="shared" si="6"/>
        <v/>
      </c>
      <c r="AP15" s="123" t="str">
        <f t="shared" si="7"/>
        <v/>
      </c>
      <c r="AQ15" s="124"/>
      <c r="AR15" s="27" t="str">
        <f t="shared" si="8"/>
        <v/>
      </c>
      <c r="AS15" s="112" t="str">
        <f t="shared" si="9"/>
        <v/>
      </c>
    </row>
    <row r="16" spans="1:45" ht="15" customHeight="1">
      <c r="B16" s="195"/>
      <c r="C16" s="197"/>
      <c r="D16" s="196"/>
      <c r="E16" s="197"/>
      <c r="F16" s="257" t="str">
        <f>IF($D$6="OUI","A","")</f>
        <v/>
      </c>
      <c r="G16" s="197"/>
      <c r="H16" s="196"/>
      <c r="I16" s="257" t="str">
        <f>IF($D$6="OUI","A","")</f>
        <v/>
      </c>
      <c r="J16" s="197"/>
      <c r="K16" s="196"/>
      <c r="L16" s="197"/>
      <c r="M16" s="197"/>
      <c r="N16" s="196"/>
      <c r="O16" s="197"/>
      <c r="P16" s="196"/>
      <c r="Q16" s="226"/>
      <c r="R16" s="198" t="str">
        <f t="shared" si="0"/>
        <v/>
      </c>
      <c r="S16" s="200"/>
      <c r="T16" s="199" t="str">
        <f>IF(D15="","",IF(D16="","",IF(D15&lt;D16,"V",IF(D15&gt;D16,"D","N"))))</f>
        <v/>
      </c>
      <c r="U16" s="200"/>
      <c r="V16" s="200"/>
      <c r="W16" s="200"/>
      <c r="X16" s="199" t="str">
        <f>IF(H11="","",IF(H16="","",IF(H11&lt;H16,"V",IF(H11&gt;H16,"D","N"))))</f>
        <v/>
      </c>
      <c r="Y16" s="200"/>
      <c r="Z16" s="200"/>
      <c r="AA16" s="199" t="str">
        <f>IF(K14="","",IF(K16="","",IF(K14&lt;K16,"V",IF(K14&gt;K16,"D","N"))))</f>
        <v/>
      </c>
      <c r="AB16" s="200"/>
      <c r="AC16" s="200"/>
      <c r="AD16" s="199" t="str">
        <f>IF(N13="","",IF(N16="","",IF(N13&lt;N16,"V",IF(N13&gt;N16,"D","N"))))</f>
        <v/>
      </c>
      <c r="AE16" s="200"/>
      <c r="AF16" s="199" t="str">
        <f>IF(P12="","",IF(P16="","",IF(P12&lt;P16,"V",IF(P12&gt;P16,"D","N"))))</f>
        <v/>
      </c>
      <c r="AG16" s="200"/>
      <c r="AH16" s="198" t="str">
        <f t="shared" si="1"/>
        <v/>
      </c>
      <c r="AI16" s="201" t="str">
        <f t="shared" si="2"/>
        <v/>
      </c>
      <c r="AJ16" s="198" t="str">
        <f t="shared" si="3"/>
        <v/>
      </c>
      <c r="AK16" s="198" t="str">
        <f t="shared" si="4"/>
        <v/>
      </c>
      <c r="AL16" s="198" t="str">
        <f t="shared" si="5"/>
        <v/>
      </c>
      <c r="AM16" s="198" t="str">
        <f>IF(B16="","",SUM(D15,H11,K14,N13,P12))</f>
        <v/>
      </c>
      <c r="AN16" s="198" t="str">
        <f t="shared" si="6"/>
        <v/>
      </c>
      <c r="AP16" s="123" t="str">
        <f t="shared" si="7"/>
        <v/>
      </c>
      <c r="AQ16" s="124"/>
      <c r="AR16" s="27" t="str">
        <f t="shared" si="8"/>
        <v/>
      </c>
      <c r="AS16" s="112" t="str">
        <f t="shared" si="9"/>
        <v/>
      </c>
    </row>
    <row r="17" spans="2:45" ht="9.75" customHeight="1"/>
    <row r="18" spans="2:45" ht="9.75" customHeight="1"/>
    <row r="19" spans="2:45" ht="9.75" customHeight="1"/>
    <row r="20" spans="2:45" ht="9.75" customHeight="1"/>
    <row r="21" spans="2:45" ht="17.25" customHeight="1">
      <c r="B21" s="244" t="s">
        <v>232</v>
      </c>
      <c r="C21" s="33"/>
      <c r="D21" s="34"/>
      <c r="E21" s="172"/>
      <c r="F21" s="34"/>
      <c r="G21" s="34"/>
      <c r="H21" s="34"/>
      <c r="I21" s="34" t="s">
        <v>366</v>
      </c>
      <c r="J21" s="34"/>
      <c r="K21" s="34"/>
      <c r="L21" s="34"/>
      <c r="M21" s="34"/>
      <c r="N21" s="34"/>
      <c r="O21" s="34"/>
      <c r="P21" s="34"/>
      <c r="Q21" s="35"/>
      <c r="R21" s="34"/>
      <c r="S21" s="36"/>
      <c r="T21" s="36"/>
      <c r="U21" s="39"/>
      <c r="V21" s="36"/>
      <c r="W21" s="36"/>
      <c r="X21" s="36"/>
      <c r="Y21" s="39"/>
      <c r="Z21" s="49" t="s">
        <v>230</v>
      </c>
      <c r="AA21" s="36"/>
      <c r="AB21" s="36"/>
      <c r="AC21" s="36"/>
      <c r="AD21" s="36"/>
      <c r="AE21" s="36"/>
      <c r="AF21" s="36"/>
      <c r="AG21" s="36"/>
      <c r="AH21" s="34"/>
      <c r="AI21" s="34" t="str">
        <f>"SUIVI DES MATCHS (G="&amp;IF($D$3="",0,$D$3)&amp;"pts / N="&amp;IF($D$4="",0,$D$4)&amp;"pts / P="&amp;IF($D$5="",0,$D$5)&amp;"pts)"</f>
        <v>SUIVI DES MATCHS (G=0pts / N=0pts / P=0pts)</v>
      </c>
      <c r="AJ21" s="34"/>
      <c r="AK21" s="35"/>
      <c r="AL21" s="33"/>
      <c r="AM21" s="34" t="s">
        <v>221</v>
      </c>
      <c r="AN21" s="35"/>
      <c r="AP21" s="290" t="s">
        <v>229</v>
      </c>
      <c r="AQ21" s="288" t="s">
        <v>367</v>
      </c>
      <c r="AR21" s="108" t="s">
        <v>334</v>
      </c>
      <c r="AS21" s="108" t="s">
        <v>229</v>
      </c>
    </row>
    <row r="22" spans="2:45" ht="17.25" customHeight="1">
      <c r="B22" s="32" t="s">
        <v>317</v>
      </c>
      <c r="C22" s="174" t="s">
        <v>217</v>
      </c>
      <c r="D22" s="174" t="s">
        <v>218</v>
      </c>
      <c r="E22" s="174" t="s">
        <v>219</v>
      </c>
      <c r="F22" s="174" t="s">
        <v>241</v>
      </c>
      <c r="G22" s="174" t="s">
        <v>242</v>
      </c>
      <c r="H22" s="174" t="s">
        <v>243</v>
      </c>
      <c r="I22" s="174" t="s">
        <v>246</v>
      </c>
      <c r="J22" s="174" t="s">
        <v>247</v>
      </c>
      <c r="K22" s="174" t="s">
        <v>248</v>
      </c>
      <c r="L22" s="121" t="s">
        <v>249</v>
      </c>
      <c r="M22" s="121" t="s">
        <v>250</v>
      </c>
      <c r="N22" s="121" t="s">
        <v>251</v>
      </c>
      <c r="O22" s="121" t="s">
        <v>252</v>
      </c>
      <c r="P22" s="121" t="s">
        <v>253</v>
      </c>
      <c r="Q22" s="121" t="s">
        <v>254</v>
      </c>
      <c r="R22" s="175" t="s">
        <v>222</v>
      </c>
      <c r="S22" s="37" t="s">
        <v>217</v>
      </c>
      <c r="T22" s="37" t="s">
        <v>218</v>
      </c>
      <c r="U22" s="37" t="s">
        <v>219</v>
      </c>
      <c r="V22" s="37" t="s">
        <v>241</v>
      </c>
      <c r="W22" s="37" t="s">
        <v>242</v>
      </c>
      <c r="X22" s="37" t="s">
        <v>243</v>
      </c>
      <c r="Y22" s="37" t="s">
        <v>246</v>
      </c>
      <c r="Z22" s="37" t="s">
        <v>247</v>
      </c>
      <c r="AA22" s="37" t="s">
        <v>248</v>
      </c>
      <c r="AB22" s="37" t="s">
        <v>249</v>
      </c>
      <c r="AC22" s="37" t="s">
        <v>250</v>
      </c>
      <c r="AD22" s="37" t="s">
        <v>251</v>
      </c>
      <c r="AE22" s="37" t="s">
        <v>252</v>
      </c>
      <c r="AF22" s="37" t="s">
        <v>253</v>
      </c>
      <c r="AG22" s="37" t="s">
        <v>254</v>
      </c>
      <c r="AH22" s="175" t="s">
        <v>223</v>
      </c>
      <c r="AI22" s="32" t="s">
        <v>224</v>
      </c>
      <c r="AJ22" s="32" t="s">
        <v>225</v>
      </c>
      <c r="AK22" s="171" t="s">
        <v>220</v>
      </c>
      <c r="AL22" s="32" t="s">
        <v>226</v>
      </c>
      <c r="AM22" s="32" t="s">
        <v>227</v>
      </c>
      <c r="AN22" s="32" t="s">
        <v>270</v>
      </c>
      <c r="AP22" s="291"/>
      <c r="AQ22" s="289"/>
      <c r="AR22" s="110" t="s">
        <v>335</v>
      </c>
      <c r="AS22" s="110" t="s">
        <v>336</v>
      </c>
    </row>
    <row r="23" spans="2:45" ht="15" customHeight="1">
      <c r="B23" s="195"/>
      <c r="C23" s="257" t="str">
        <f>IF($D$6="OUI","A","")</f>
        <v/>
      </c>
      <c r="D23" s="197"/>
      <c r="E23" s="196"/>
      <c r="F23" s="197"/>
      <c r="G23" s="197"/>
      <c r="H23" s="196"/>
      <c r="I23" s="197"/>
      <c r="J23" s="257" t="str">
        <f>IF($D$6="OUI","A","")</f>
        <v/>
      </c>
      <c r="K23" s="197"/>
      <c r="L23" s="196"/>
      <c r="M23" s="197"/>
      <c r="N23" s="197"/>
      <c r="O23" s="196"/>
      <c r="P23" s="197"/>
      <c r="Q23" s="202"/>
      <c r="R23" s="198" t="str">
        <f>IF(B23="","",COUNT(C23:Q23))</f>
        <v/>
      </c>
      <c r="S23" s="200"/>
      <c r="T23" s="200"/>
      <c r="U23" s="199" t="str">
        <f>IF(E23="","",IF(E24="","",IF(E23&gt;E24,"V",IF(E23&lt;E24,"D","N"))))</f>
        <v/>
      </c>
      <c r="V23" s="200"/>
      <c r="W23" s="200"/>
      <c r="X23" s="199" t="str">
        <f>IF(H23="","",IF(H28="","",IF(H23&gt;H28,"V",IF(H23&lt;H28,"D","N"))))</f>
        <v/>
      </c>
      <c r="Y23" s="200"/>
      <c r="Z23" s="200"/>
      <c r="AA23" s="200"/>
      <c r="AB23" s="199" t="str">
        <f>IF(L23="","",IF(L25="","",IF(L23&gt;L25,"V",IF(L23&lt;L25,"D","N"))))</f>
        <v/>
      </c>
      <c r="AC23" s="200"/>
      <c r="AD23" s="200"/>
      <c r="AE23" s="199" t="str">
        <f>IF(O23="","",IF(O26="","",IF(O23&gt;O26,"V",IF(O23&lt;O26,"D","N"))))</f>
        <v/>
      </c>
      <c r="AF23" s="200"/>
      <c r="AG23" s="199" t="str">
        <f>IF(Q23="","",IF(Q27="","",IF(Q23&gt;Q27,"V",IF(Q23&lt;Q27,"D","N"))))</f>
        <v/>
      </c>
      <c r="AH23" s="198" t="str">
        <f>IF(B23="","",COUNTIF($S23:$AG23,"V"))</f>
        <v/>
      </c>
      <c r="AI23" s="201" t="str">
        <f>IF(B23="","",COUNTIF($S23:$AG23,"N"))</f>
        <v/>
      </c>
      <c r="AJ23" s="198" t="str">
        <f>IF(B23="","",COUNTIF($S23:$AG23,"D"))</f>
        <v/>
      </c>
      <c r="AK23" s="198" t="str">
        <f>IF(B23="","",(AH23*$D$3)+(AI23*$D$4)+(AJ23*$D$5))</f>
        <v/>
      </c>
      <c r="AL23" s="198" t="str">
        <f>IF(B23="","",SUM(C23:Q23))</f>
        <v/>
      </c>
      <c r="AM23" s="198" t="str">
        <f>IF(B23="","",SUM(E24,H28,L25,O26,Q27))</f>
        <v/>
      </c>
      <c r="AN23" s="198" t="str">
        <f>IF(B23="","",AL23-AM23)</f>
        <v/>
      </c>
      <c r="AP23" s="123" t="str">
        <f>IF(B23="","",IF(AS23=1,"1er",IF(AS23=2,"2ème",IF(AS23=3,"3ème",IF(AS23=4,"4ème",IF(AS23=5,"5ème",IF(AS23=6,"6ème","")))))))</f>
        <v/>
      </c>
      <c r="AQ23" s="124"/>
      <c r="AR23" s="27" t="str">
        <f>IF(B23="","",IF(R23=0,"",AK23*1000000+AN23*1000+AL23))</f>
        <v/>
      </c>
      <c r="AS23" s="112" t="str">
        <f>IF(AR23="","",RANK(AR23,$AR$23:$AR$28,0))</f>
        <v/>
      </c>
    </row>
    <row r="24" spans="2:45" ht="15" customHeight="1">
      <c r="B24" s="195"/>
      <c r="C24" s="197"/>
      <c r="D24" s="257" t="str">
        <f>IF($D$6="OUI","A","")</f>
        <v/>
      </c>
      <c r="E24" s="196"/>
      <c r="F24" s="197"/>
      <c r="G24" s="196"/>
      <c r="H24" s="197"/>
      <c r="I24" s="196"/>
      <c r="J24" s="197"/>
      <c r="K24" s="257" t="str">
        <f>IF($D$6="OUI","A","")</f>
        <v/>
      </c>
      <c r="L24" s="197"/>
      <c r="M24" s="196"/>
      <c r="N24" s="257" t="str">
        <f>IF($D$6="OUI","A","")</f>
        <v/>
      </c>
      <c r="O24" s="197"/>
      <c r="P24" s="196"/>
      <c r="Q24" s="226"/>
      <c r="R24" s="198" t="str">
        <f t="shared" ref="R24:R28" si="10">IF(B24="","",COUNT(C24:Q24))</f>
        <v/>
      </c>
      <c r="S24" s="200"/>
      <c r="T24" s="200"/>
      <c r="U24" s="199" t="str">
        <f>IF(E23="","",IF(E24="","",IF(E23&lt;E24,"V",IF(E23&gt;E24,"D","N"))))</f>
        <v/>
      </c>
      <c r="V24" s="200"/>
      <c r="W24" s="199" t="str">
        <f>IF(G24="","",IF(G25="","",IF(G24&gt;G25,"V",IF(G24&lt;G25,"D","N"))))</f>
        <v/>
      </c>
      <c r="X24" s="200"/>
      <c r="Y24" s="199" t="str">
        <f>IF(I24="","",IF(I26="","",IF(I24&gt;I26,"V",IF(I24&lt;I26,"D","N"))))</f>
        <v/>
      </c>
      <c r="Z24" s="200"/>
      <c r="AA24" s="200"/>
      <c r="AB24" s="200"/>
      <c r="AC24" s="199" t="str">
        <f>IF(M24="","",IF(M27="","",IF(M24&gt;M27,"V",IF(M24&lt;M27,"D","N"))))</f>
        <v/>
      </c>
      <c r="AD24" s="200"/>
      <c r="AE24" s="200"/>
      <c r="AF24" s="199" t="str">
        <f>IF(P24="","",IF(P28="","",IF(P24&gt;P28,"V",IF(P24&lt;P28,"D","N"))))</f>
        <v/>
      </c>
      <c r="AG24" s="200"/>
      <c r="AH24" s="198" t="str">
        <f t="shared" ref="AH24:AH28" si="11">IF(B24="","",COUNTIF($S24:$AG24,"V"))</f>
        <v/>
      </c>
      <c r="AI24" s="201" t="str">
        <f t="shared" ref="AI24:AI28" si="12">IF(B24="","",COUNTIF($S24:$AG24,"N"))</f>
        <v/>
      </c>
      <c r="AJ24" s="198" t="str">
        <f t="shared" ref="AJ24:AJ28" si="13">IF(B24="","",COUNTIF($S24:$AG24,"D"))</f>
        <v/>
      </c>
      <c r="AK24" s="198" t="str">
        <f t="shared" ref="AK24:AK28" si="14">IF(B24="","",(AH24*$D$3)+(AI24*$D$4)+(AJ24*$D$5))</f>
        <v/>
      </c>
      <c r="AL24" s="198" t="str">
        <f t="shared" ref="AL24:AL28" si="15">IF(B24="","",SUM(C24:Q24))</f>
        <v/>
      </c>
      <c r="AM24" s="198" t="str">
        <f>IF(B24="","",SUM(E23,G25,I26,M27,P28))</f>
        <v/>
      </c>
      <c r="AN24" s="198" t="str">
        <f t="shared" ref="AN24:AN28" si="16">IF(B24="","",AL24-AM24)</f>
        <v/>
      </c>
      <c r="AP24" s="123" t="str">
        <f t="shared" ref="AP24:AP28" si="17">IF(B24="","",IF(AS24=1,"1er",IF(AS24=2,"2ème",IF(AS24=3,"3ème",IF(AS24=4,"4ème",IF(AS24=5,"5ème",IF(AS24=6,"6ème","")))))))</f>
        <v/>
      </c>
      <c r="AQ24" s="124"/>
      <c r="AR24" s="27" t="str">
        <f t="shared" ref="AR24:AR28" si="18">IF(B24="","",IF(R24=0,"",AK24*1000000+AN24*1000+AL24))</f>
        <v/>
      </c>
      <c r="AS24" s="112" t="str">
        <f t="shared" ref="AS24:AS28" si="19">IF(AR24="","",RANK(AR24,$AR$23:$AR$28,0))</f>
        <v/>
      </c>
    </row>
    <row r="25" spans="2:45" ht="15" customHeight="1">
      <c r="B25" s="195"/>
      <c r="C25" s="196"/>
      <c r="D25" s="197"/>
      <c r="E25" s="257" t="str">
        <f>IF($D$6="OUI","A","")</f>
        <v/>
      </c>
      <c r="F25" s="197"/>
      <c r="G25" s="196"/>
      <c r="H25" s="197"/>
      <c r="I25" s="197"/>
      <c r="J25" s="196"/>
      <c r="K25" s="197"/>
      <c r="L25" s="196"/>
      <c r="M25" s="197"/>
      <c r="N25" s="196"/>
      <c r="O25" s="247"/>
      <c r="P25" s="257" t="str">
        <f>IF($D$6="OUI","A","")</f>
        <v/>
      </c>
      <c r="Q25" s="247"/>
      <c r="R25" s="198" t="str">
        <f t="shared" si="10"/>
        <v/>
      </c>
      <c r="S25" s="199" t="str">
        <f>IF(C25="","",IF(C26="","",IF(C25&gt;C26,"V",IF(C25&lt;C26,"D","N"))))</f>
        <v/>
      </c>
      <c r="T25" s="200"/>
      <c r="U25" s="200"/>
      <c r="V25" s="200"/>
      <c r="W25" s="199" t="str">
        <f>IF(G24="","",IF(G25="","",IF(G24&lt;G25,"V",IF(G24&gt;G25,"D","N"))))</f>
        <v/>
      </c>
      <c r="X25" s="200"/>
      <c r="Y25" s="200"/>
      <c r="Z25" s="199" t="str">
        <f>IF(J25="","",IF(J27="","",IF(J25&gt;J27,"V",IF(J25&lt;J27,"D","N"))))</f>
        <v/>
      </c>
      <c r="AA25" s="200"/>
      <c r="AB25" s="199" t="str">
        <f>IF(L23="","",IF(L25="","",IF(L23&lt;L25,"V",IF(L23&gt;L25,"D","N"))))</f>
        <v/>
      </c>
      <c r="AC25" s="200"/>
      <c r="AD25" s="199" t="str">
        <f>IF(N25="","",IF(N28="","",IF(N25&gt;N28,"V",IF(N25&lt;N28,"D","N"))))</f>
        <v/>
      </c>
      <c r="AE25" s="200"/>
      <c r="AF25" s="200"/>
      <c r="AG25" s="200"/>
      <c r="AH25" s="198" t="str">
        <f t="shared" si="11"/>
        <v/>
      </c>
      <c r="AI25" s="201" t="str">
        <f t="shared" si="12"/>
        <v/>
      </c>
      <c r="AJ25" s="198" t="str">
        <f t="shared" si="13"/>
        <v/>
      </c>
      <c r="AK25" s="198" t="str">
        <f t="shared" si="14"/>
        <v/>
      </c>
      <c r="AL25" s="198" t="str">
        <f t="shared" si="15"/>
        <v/>
      </c>
      <c r="AM25" s="198" t="str">
        <f>IF(B25="","",SUM(C26,G24,J27,L23,N28))</f>
        <v/>
      </c>
      <c r="AN25" s="198" t="str">
        <f t="shared" si="16"/>
        <v/>
      </c>
      <c r="AP25" s="123" t="str">
        <f t="shared" si="17"/>
        <v/>
      </c>
      <c r="AQ25" s="124"/>
      <c r="AR25" s="27" t="str">
        <f t="shared" si="18"/>
        <v/>
      </c>
      <c r="AS25" s="112" t="str">
        <f t="shared" si="19"/>
        <v/>
      </c>
    </row>
    <row r="26" spans="2:45" ht="15" customHeight="1">
      <c r="B26" s="195"/>
      <c r="C26" s="196"/>
      <c r="D26" s="197"/>
      <c r="E26" s="197"/>
      <c r="F26" s="196"/>
      <c r="G26" s="257" t="str">
        <f>IF($D$6="OUI","A","")</f>
        <v/>
      </c>
      <c r="H26" s="197"/>
      <c r="I26" s="196"/>
      <c r="J26" s="197"/>
      <c r="K26" s="196"/>
      <c r="L26" s="197"/>
      <c r="M26" s="257" t="str">
        <f>IF($D$6="OUI","A","")</f>
        <v/>
      </c>
      <c r="N26" s="197"/>
      <c r="O26" s="196"/>
      <c r="P26" s="247"/>
      <c r="Q26" s="257" t="str">
        <f>IF($D$6="OUI","A","")</f>
        <v/>
      </c>
      <c r="R26" s="198" t="str">
        <f t="shared" si="10"/>
        <v/>
      </c>
      <c r="S26" s="199" t="str">
        <f>IF(C25="","",IF(C26="","",IF(C25&lt;C26,"V",IF(C25&gt;C26,"D","N"))))</f>
        <v/>
      </c>
      <c r="T26" s="200"/>
      <c r="U26" s="200"/>
      <c r="V26" s="199" t="str">
        <f>IF(F26="","",IF(F27="","",IF(F26&gt;F27,"V",IF(F26&lt;F27,"D","N"))))</f>
        <v/>
      </c>
      <c r="W26" s="200"/>
      <c r="X26" s="200"/>
      <c r="Y26" s="199" t="str">
        <f>IF(I24="","",IF(I26="","",IF(I24&lt;I26,"V",IF(I24&gt;I26,"D","N"))))</f>
        <v/>
      </c>
      <c r="Z26" s="200"/>
      <c r="AA26" s="199" t="str">
        <f>IF(K26="","",IF(K28="","",IF(K26&gt;K28,"V",IF(K26&lt;K28,"D","N"))))</f>
        <v/>
      </c>
      <c r="AB26" s="200"/>
      <c r="AC26" s="200"/>
      <c r="AD26" s="200"/>
      <c r="AE26" s="199" t="str">
        <f>IF(O23="","",IF(O26="","",IF(O23&lt;O26,"V",IF(O23&gt;O26,"D","N"))))</f>
        <v/>
      </c>
      <c r="AF26" s="200"/>
      <c r="AG26" s="200"/>
      <c r="AH26" s="198" t="str">
        <f t="shared" si="11"/>
        <v/>
      </c>
      <c r="AI26" s="201" t="str">
        <f t="shared" si="12"/>
        <v/>
      </c>
      <c r="AJ26" s="198" t="str">
        <f t="shared" si="13"/>
        <v/>
      </c>
      <c r="AK26" s="198" t="str">
        <f t="shared" si="14"/>
        <v/>
      </c>
      <c r="AL26" s="198" t="str">
        <f t="shared" si="15"/>
        <v/>
      </c>
      <c r="AM26" s="198" t="str">
        <f>IF(B26="","",SUM(C25,F27,I24,K28,O23))</f>
        <v/>
      </c>
      <c r="AN26" s="198" t="str">
        <f t="shared" si="16"/>
        <v/>
      </c>
      <c r="AP26" s="123" t="str">
        <f t="shared" si="17"/>
        <v/>
      </c>
      <c r="AQ26" s="124"/>
      <c r="AR26" s="27" t="str">
        <f t="shared" si="18"/>
        <v/>
      </c>
      <c r="AS26" s="112" t="str">
        <f t="shared" si="19"/>
        <v/>
      </c>
    </row>
    <row r="27" spans="2:45" ht="15" customHeight="1">
      <c r="B27" s="195"/>
      <c r="C27" s="197"/>
      <c r="D27" s="196"/>
      <c r="E27" s="197"/>
      <c r="F27" s="196"/>
      <c r="G27" s="197"/>
      <c r="H27" s="257" t="str">
        <f>IF($D$6="OUI","A","")</f>
        <v/>
      </c>
      <c r="I27" s="197"/>
      <c r="J27" s="196"/>
      <c r="K27" s="197"/>
      <c r="L27" s="257" t="str">
        <f>IF($D$6="OUI","A","")</f>
        <v/>
      </c>
      <c r="M27" s="196"/>
      <c r="N27" s="197"/>
      <c r="O27" s="257" t="str">
        <f>IF($D$6="OUI","A","")</f>
        <v/>
      </c>
      <c r="P27" s="197"/>
      <c r="Q27" s="202"/>
      <c r="R27" s="198" t="str">
        <f t="shared" si="10"/>
        <v/>
      </c>
      <c r="S27" s="200"/>
      <c r="T27" s="199" t="str">
        <f>IF(D27="","",IF(D28="","",IF(D27&gt;D28,"V",IF(D27&lt;D28,"D","N"))))</f>
        <v/>
      </c>
      <c r="U27" s="200"/>
      <c r="V27" s="199" t="str">
        <f>IF(F26="","",IF(F27="","",IF(F26&lt;F27,"V",IF(F26&gt;F27,"D","N"))))</f>
        <v/>
      </c>
      <c r="W27" s="200"/>
      <c r="X27" s="200"/>
      <c r="Y27" s="200"/>
      <c r="Z27" s="199" t="str">
        <f>IF(J25="","",IF(J27="","",IF(J25&lt;J27,"V",IF(J25&gt;J27,"D","N"))))</f>
        <v/>
      </c>
      <c r="AA27" s="200"/>
      <c r="AB27" s="200"/>
      <c r="AC27" s="199" t="str">
        <f>IF(M24="","",IF(M27="","",IF(M24&lt;M27,"V",IF(M24&gt;M27,"D","N"))))</f>
        <v/>
      </c>
      <c r="AD27" s="200"/>
      <c r="AE27" s="200"/>
      <c r="AF27" s="200"/>
      <c r="AG27" s="199" t="str">
        <f>IF(Q23="","",IF(Q27="","",IF(Q23&lt;Q27,"V",IF(Q23&gt;Q27,"D","N"))))</f>
        <v/>
      </c>
      <c r="AH27" s="198" t="str">
        <f t="shared" si="11"/>
        <v/>
      </c>
      <c r="AI27" s="201" t="str">
        <f t="shared" si="12"/>
        <v/>
      </c>
      <c r="AJ27" s="198" t="str">
        <f t="shared" si="13"/>
        <v/>
      </c>
      <c r="AK27" s="198" t="str">
        <f t="shared" si="14"/>
        <v/>
      </c>
      <c r="AL27" s="198" t="str">
        <f t="shared" si="15"/>
        <v/>
      </c>
      <c r="AM27" s="198" t="str">
        <f>IF(B27="","",SUM(D28,F26,J25,M24,Q23))</f>
        <v/>
      </c>
      <c r="AN27" s="198" t="str">
        <f t="shared" si="16"/>
        <v/>
      </c>
      <c r="AP27" s="123" t="str">
        <f t="shared" si="17"/>
        <v/>
      </c>
      <c r="AQ27" s="124"/>
      <c r="AR27" s="27" t="str">
        <f t="shared" si="18"/>
        <v/>
      </c>
      <c r="AS27" s="112" t="str">
        <f t="shared" si="19"/>
        <v/>
      </c>
    </row>
    <row r="28" spans="2:45" ht="15" customHeight="1">
      <c r="B28" s="195"/>
      <c r="C28" s="197"/>
      <c r="D28" s="196"/>
      <c r="E28" s="197"/>
      <c r="F28" s="257" t="str">
        <f>IF($D$6="OUI","A","")</f>
        <v/>
      </c>
      <c r="G28" s="197"/>
      <c r="H28" s="196"/>
      <c r="I28" s="257" t="str">
        <f>IF($D$6="OUI","A","")</f>
        <v/>
      </c>
      <c r="J28" s="197"/>
      <c r="K28" s="196"/>
      <c r="L28" s="197"/>
      <c r="M28" s="197"/>
      <c r="N28" s="196"/>
      <c r="O28" s="197"/>
      <c r="P28" s="196"/>
      <c r="Q28" s="226"/>
      <c r="R28" s="198" t="str">
        <f t="shared" si="10"/>
        <v/>
      </c>
      <c r="S28" s="200"/>
      <c r="T28" s="199" t="str">
        <f>IF(D27="","",IF(D28="","",IF(D27&lt;D28,"V",IF(D27&gt;D28,"D","N"))))</f>
        <v/>
      </c>
      <c r="U28" s="200"/>
      <c r="V28" s="200"/>
      <c r="W28" s="200"/>
      <c r="X28" s="199" t="str">
        <f>IF(H23="","",IF(H28="","",IF(H23&lt;H28,"V",IF(H23&gt;H28,"D","N"))))</f>
        <v/>
      </c>
      <c r="Y28" s="200"/>
      <c r="Z28" s="200"/>
      <c r="AA28" s="199" t="str">
        <f>IF(K26="","",IF(K28="","",IF(K26&lt;K28,"V",IF(K26&gt;K28,"D","N"))))</f>
        <v/>
      </c>
      <c r="AB28" s="200"/>
      <c r="AC28" s="200"/>
      <c r="AD28" s="199" t="str">
        <f>IF(N25="","",IF(N28="","",IF(N25&lt;N28,"V",IF(N25&gt;N28,"D","N"))))</f>
        <v/>
      </c>
      <c r="AE28" s="200"/>
      <c r="AF28" s="199" t="str">
        <f>IF(P24="","",IF(P28="","",IF(P24&lt;P28,"V",IF(P24&gt;P28,"D","N"))))</f>
        <v/>
      </c>
      <c r="AG28" s="200"/>
      <c r="AH28" s="198" t="str">
        <f t="shared" si="11"/>
        <v/>
      </c>
      <c r="AI28" s="201" t="str">
        <f t="shared" si="12"/>
        <v/>
      </c>
      <c r="AJ28" s="198" t="str">
        <f t="shared" si="13"/>
        <v/>
      </c>
      <c r="AK28" s="198" t="str">
        <f t="shared" si="14"/>
        <v/>
      </c>
      <c r="AL28" s="198" t="str">
        <f t="shared" si="15"/>
        <v/>
      </c>
      <c r="AM28" s="198" t="str">
        <f>IF(B28="","",SUM(D27,H23,K26,N25,P24))</f>
        <v/>
      </c>
      <c r="AN28" s="198" t="str">
        <f t="shared" si="16"/>
        <v/>
      </c>
      <c r="AP28" s="123" t="str">
        <f t="shared" si="17"/>
        <v/>
      </c>
      <c r="AQ28" s="124"/>
      <c r="AR28" s="27" t="str">
        <f t="shared" si="18"/>
        <v/>
      </c>
      <c r="AS28" s="112" t="str">
        <f t="shared" si="19"/>
        <v/>
      </c>
    </row>
    <row r="29" spans="2:45" ht="9.75" customHeight="1"/>
    <row r="30" spans="2:45" ht="9.75" customHeight="1"/>
    <row r="31" spans="2:45" ht="9.75" customHeight="1"/>
    <row r="32" spans="2:45" ht="9.75" customHeight="1"/>
    <row r="33" spans="2:45" ht="17.25" customHeight="1">
      <c r="B33" s="244" t="s">
        <v>233</v>
      </c>
      <c r="C33" s="33"/>
      <c r="D33" s="34"/>
      <c r="E33" s="172"/>
      <c r="F33" s="34"/>
      <c r="G33" s="34"/>
      <c r="H33" s="34"/>
      <c r="I33" s="34" t="s">
        <v>366</v>
      </c>
      <c r="J33" s="34"/>
      <c r="K33" s="34"/>
      <c r="L33" s="34"/>
      <c r="M33" s="34"/>
      <c r="N33" s="34"/>
      <c r="O33" s="34"/>
      <c r="P33" s="34"/>
      <c r="Q33" s="35"/>
      <c r="R33" s="34"/>
      <c r="S33" s="36"/>
      <c r="T33" s="36"/>
      <c r="U33" s="39"/>
      <c r="V33" s="36"/>
      <c r="W33" s="36"/>
      <c r="X33" s="36"/>
      <c r="Y33" s="36"/>
      <c r="Z33" s="49" t="s">
        <v>230</v>
      </c>
      <c r="AA33" s="36"/>
      <c r="AB33" s="36"/>
      <c r="AC33" s="36"/>
      <c r="AD33" s="36"/>
      <c r="AE33" s="36"/>
      <c r="AF33" s="36"/>
      <c r="AG33" s="36"/>
      <c r="AH33" s="34"/>
      <c r="AI33" s="34" t="str">
        <f>"SUIVI DES MATCHS (G="&amp;IF($D$3="",0,$D$3)&amp;"pts / N="&amp;IF($D$4="",0,$D$4)&amp;"pts / P="&amp;IF($D$5="",0,$D$5)&amp;"pts)"</f>
        <v>SUIVI DES MATCHS (G=0pts / N=0pts / P=0pts)</v>
      </c>
      <c r="AJ33" s="34"/>
      <c r="AK33" s="35"/>
      <c r="AL33" s="33"/>
      <c r="AM33" s="34" t="s">
        <v>221</v>
      </c>
      <c r="AN33" s="35"/>
      <c r="AP33" s="290" t="s">
        <v>229</v>
      </c>
      <c r="AQ33" s="288" t="s">
        <v>367</v>
      </c>
      <c r="AR33" s="108" t="s">
        <v>334</v>
      </c>
      <c r="AS33" s="108" t="s">
        <v>229</v>
      </c>
    </row>
    <row r="34" spans="2:45" ht="17.25" customHeight="1">
      <c r="B34" s="32" t="s">
        <v>317</v>
      </c>
      <c r="C34" s="174" t="s">
        <v>217</v>
      </c>
      <c r="D34" s="174" t="s">
        <v>218</v>
      </c>
      <c r="E34" s="174" t="s">
        <v>219</v>
      </c>
      <c r="F34" s="174" t="s">
        <v>241</v>
      </c>
      <c r="G34" s="174" t="s">
        <v>242</v>
      </c>
      <c r="H34" s="174" t="s">
        <v>243</v>
      </c>
      <c r="I34" s="174" t="s">
        <v>246</v>
      </c>
      <c r="J34" s="174" t="s">
        <v>247</v>
      </c>
      <c r="K34" s="174" t="s">
        <v>248</v>
      </c>
      <c r="L34" s="121" t="s">
        <v>249</v>
      </c>
      <c r="M34" s="121" t="s">
        <v>250</v>
      </c>
      <c r="N34" s="121" t="s">
        <v>251</v>
      </c>
      <c r="O34" s="121" t="s">
        <v>252</v>
      </c>
      <c r="P34" s="121" t="s">
        <v>253</v>
      </c>
      <c r="Q34" s="121" t="s">
        <v>254</v>
      </c>
      <c r="R34" s="175" t="s">
        <v>222</v>
      </c>
      <c r="S34" s="37" t="s">
        <v>217</v>
      </c>
      <c r="T34" s="37" t="s">
        <v>218</v>
      </c>
      <c r="U34" s="37" t="s">
        <v>219</v>
      </c>
      <c r="V34" s="37" t="s">
        <v>241</v>
      </c>
      <c r="W34" s="37" t="s">
        <v>242</v>
      </c>
      <c r="X34" s="37" t="s">
        <v>243</v>
      </c>
      <c r="Y34" s="37" t="s">
        <v>246</v>
      </c>
      <c r="Z34" s="37" t="s">
        <v>247</v>
      </c>
      <c r="AA34" s="37" t="s">
        <v>248</v>
      </c>
      <c r="AB34" s="37" t="s">
        <v>249</v>
      </c>
      <c r="AC34" s="37" t="s">
        <v>250</v>
      </c>
      <c r="AD34" s="37" t="s">
        <v>251</v>
      </c>
      <c r="AE34" s="37" t="s">
        <v>252</v>
      </c>
      <c r="AF34" s="37" t="s">
        <v>253</v>
      </c>
      <c r="AG34" s="37" t="s">
        <v>254</v>
      </c>
      <c r="AH34" s="175" t="s">
        <v>223</v>
      </c>
      <c r="AI34" s="32" t="s">
        <v>224</v>
      </c>
      <c r="AJ34" s="32" t="s">
        <v>225</v>
      </c>
      <c r="AK34" s="171" t="s">
        <v>220</v>
      </c>
      <c r="AL34" s="32" t="s">
        <v>226</v>
      </c>
      <c r="AM34" s="32" t="s">
        <v>227</v>
      </c>
      <c r="AN34" s="32" t="s">
        <v>270</v>
      </c>
      <c r="AP34" s="291"/>
      <c r="AQ34" s="289"/>
      <c r="AR34" s="110" t="s">
        <v>335</v>
      </c>
      <c r="AS34" s="110" t="s">
        <v>336</v>
      </c>
    </row>
    <row r="35" spans="2:45" ht="15" customHeight="1">
      <c r="B35" s="195"/>
      <c r="C35" s="257" t="str">
        <f>IF($D$6="OUI","A","")</f>
        <v/>
      </c>
      <c r="D35" s="197"/>
      <c r="E35" s="196"/>
      <c r="F35" s="197"/>
      <c r="G35" s="197"/>
      <c r="H35" s="196"/>
      <c r="I35" s="197"/>
      <c r="J35" s="257" t="str">
        <f>IF($D$6="OUI","A","")</f>
        <v/>
      </c>
      <c r="K35" s="197"/>
      <c r="L35" s="196"/>
      <c r="M35" s="197"/>
      <c r="N35" s="197"/>
      <c r="O35" s="196"/>
      <c r="P35" s="197"/>
      <c r="Q35" s="202"/>
      <c r="R35" s="198" t="str">
        <f>IF(B35="","",COUNT(C35:Q35))</f>
        <v/>
      </c>
      <c r="S35" s="200"/>
      <c r="T35" s="200"/>
      <c r="U35" s="199" t="str">
        <f>IF(E35="","",IF(E36="","",IF(E35&gt;E36,"V",IF(E35&lt;E36,"D","N"))))</f>
        <v/>
      </c>
      <c r="V35" s="200"/>
      <c r="W35" s="200"/>
      <c r="X35" s="199" t="str">
        <f>IF(H35="","",IF(H40="","",IF(H35&gt;H40,"V",IF(H35&lt;H40,"D","N"))))</f>
        <v/>
      </c>
      <c r="Y35" s="200"/>
      <c r="Z35" s="200"/>
      <c r="AA35" s="200"/>
      <c r="AB35" s="199" t="str">
        <f>IF(L35="","",IF(L37="","",IF(L35&gt;L37,"V",IF(L35&lt;L37,"D","N"))))</f>
        <v/>
      </c>
      <c r="AC35" s="200"/>
      <c r="AD35" s="200"/>
      <c r="AE35" s="199" t="str">
        <f>IF(O35="","",IF(O38="","",IF(O35&gt;O38,"V",IF(O35&lt;O38,"D","N"))))</f>
        <v/>
      </c>
      <c r="AF35" s="200"/>
      <c r="AG35" s="199" t="str">
        <f>IF(Q35="","",IF(Q39="","",IF(Q35&gt;Q39,"V",IF(Q35&lt;Q39,"D","N"))))</f>
        <v/>
      </c>
      <c r="AH35" s="198" t="str">
        <f>IF(B35="","",COUNTIF($S35:$AG35,"V"))</f>
        <v/>
      </c>
      <c r="AI35" s="201" t="str">
        <f>IF(B35="","",COUNTIF($S35:$AG35,"N"))</f>
        <v/>
      </c>
      <c r="AJ35" s="198" t="str">
        <f>IF(B35="","",COUNTIF($S35:$AG35,"D"))</f>
        <v/>
      </c>
      <c r="AK35" s="198" t="str">
        <f>IF(B35="","",(AH35*$D$3)+(AI35*$D$4)+(AJ35*$D$5))</f>
        <v/>
      </c>
      <c r="AL35" s="198" t="str">
        <f>IF(B35="","",SUM(C35:Q35))</f>
        <v/>
      </c>
      <c r="AM35" s="198" t="str">
        <f>IF(B35="","",SUM(E36,H40,L37,O38,Q39))</f>
        <v/>
      </c>
      <c r="AN35" s="198" t="str">
        <f>IF(B35="","",AL35-AM35)</f>
        <v/>
      </c>
      <c r="AP35" s="123" t="str">
        <f>IF(B35="","",IF(AS35=1,"1er",IF(AS35=2,"2ème",IF(AS35=3,"3ème",IF(AS35=4,"4ème",IF(AS35=5,"5ème",IF(AS35=6,"6ème","")))))))</f>
        <v/>
      </c>
      <c r="AQ35" s="124"/>
      <c r="AR35" s="27" t="str">
        <f>IF(B35="","",IF(R35=0,"",AK35*1000000+AN35*1000+AL35))</f>
        <v/>
      </c>
      <c r="AS35" s="112" t="str">
        <f>IF(AR35="","",RANK(AR35,$AR$35:$AR$40,0))</f>
        <v/>
      </c>
    </row>
    <row r="36" spans="2:45" ht="15" customHeight="1">
      <c r="B36" s="195"/>
      <c r="C36" s="197"/>
      <c r="D36" s="257" t="str">
        <f>IF($D$6="OUI","A","")</f>
        <v/>
      </c>
      <c r="E36" s="196"/>
      <c r="F36" s="197"/>
      <c r="G36" s="196"/>
      <c r="H36" s="197"/>
      <c r="I36" s="196"/>
      <c r="J36" s="197"/>
      <c r="K36" s="257" t="str">
        <f>IF($D$6="OUI","A","")</f>
        <v/>
      </c>
      <c r="L36" s="197"/>
      <c r="M36" s="196"/>
      <c r="N36" s="257" t="str">
        <f>IF($D$6="OUI","A","")</f>
        <v/>
      </c>
      <c r="O36" s="197"/>
      <c r="P36" s="196"/>
      <c r="Q36" s="226"/>
      <c r="R36" s="198" t="str">
        <f t="shared" ref="R36:R40" si="20">IF(B36="","",COUNT(C36:Q36))</f>
        <v/>
      </c>
      <c r="S36" s="200"/>
      <c r="T36" s="200"/>
      <c r="U36" s="199" t="str">
        <f>IF(E35="","",IF(E36="","",IF(E35&lt;E36,"V",IF(E35&gt;E36,"D","N"))))</f>
        <v/>
      </c>
      <c r="V36" s="200"/>
      <c r="W36" s="199" t="str">
        <f>IF(G36="","",IF(G37="","",IF(G36&gt;G37,"V",IF(G36&lt;G37,"D","N"))))</f>
        <v/>
      </c>
      <c r="X36" s="200"/>
      <c r="Y36" s="199" t="str">
        <f>IF(I36="","",IF(I38="","",IF(I36&gt;I38,"V",IF(I36&lt;I38,"D","N"))))</f>
        <v/>
      </c>
      <c r="Z36" s="200"/>
      <c r="AA36" s="200"/>
      <c r="AB36" s="200"/>
      <c r="AC36" s="199" t="str">
        <f>IF(M36="","",IF(M39="","",IF(M36&gt;M39,"V",IF(M36&lt;M39,"D","N"))))</f>
        <v/>
      </c>
      <c r="AD36" s="200"/>
      <c r="AE36" s="200"/>
      <c r="AF36" s="199" t="str">
        <f>IF(P36="","",IF(P40="","",IF(P36&gt;P40,"V",IF(P36&lt;P40,"D","N"))))</f>
        <v/>
      </c>
      <c r="AG36" s="200"/>
      <c r="AH36" s="198" t="str">
        <f t="shared" ref="AH36:AH40" si="21">IF(B36="","",COUNTIF($S36:$AG36,"V"))</f>
        <v/>
      </c>
      <c r="AI36" s="201" t="str">
        <f t="shared" ref="AI36:AI40" si="22">IF(B36="","",COUNTIF($S36:$AG36,"N"))</f>
        <v/>
      </c>
      <c r="AJ36" s="198" t="str">
        <f t="shared" ref="AJ36:AJ40" si="23">IF(B36="","",COUNTIF($S36:$AG36,"D"))</f>
        <v/>
      </c>
      <c r="AK36" s="198" t="str">
        <f t="shared" ref="AK36:AK40" si="24">IF(B36="","",(AH36*$D$3)+(AI36*$D$4)+(AJ36*$D$5))</f>
        <v/>
      </c>
      <c r="AL36" s="198" t="str">
        <f t="shared" ref="AL36:AL40" si="25">IF(B36="","",SUM(C36:Q36))</f>
        <v/>
      </c>
      <c r="AM36" s="198" t="str">
        <f>IF(B36="","",SUM(E35,G37,I38,M39,P40))</f>
        <v/>
      </c>
      <c r="AN36" s="198" t="str">
        <f t="shared" ref="AN36:AN40" si="26">IF(B36="","",AL36-AM36)</f>
        <v/>
      </c>
      <c r="AP36" s="123" t="str">
        <f t="shared" ref="AP36:AP40" si="27">IF(B36="","",IF(AS36=1,"1er",IF(AS36=2,"2ème",IF(AS36=3,"3ème",IF(AS36=4,"4ème",IF(AS36=5,"5ème",IF(AS36=6,"6ème","")))))))</f>
        <v/>
      </c>
      <c r="AQ36" s="124"/>
      <c r="AR36" s="27" t="str">
        <f t="shared" ref="AR36:AR40" si="28">IF(B36="","",IF(R36=0,"",AK36*1000000+AN36*1000+AL36))</f>
        <v/>
      </c>
      <c r="AS36" s="112" t="str">
        <f t="shared" ref="AS36:AS40" si="29">IF(AR36="","",RANK(AR36,$AR$35:$AR$40,0))</f>
        <v/>
      </c>
    </row>
    <row r="37" spans="2:45" ht="15" customHeight="1">
      <c r="B37" s="195"/>
      <c r="C37" s="196"/>
      <c r="D37" s="197"/>
      <c r="E37" s="257" t="str">
        <f>IF($D$6="OUI","A","")</f>
        <v/>
      </c>
      <c r="F37" s="197"/>
      <c r="G37" s="196"/>
      <c r="H37" s="197"/>
      <c r="I37" s="197"/>
      <c r="J37" s="196"/>
      <c r="K37" s="197"/>
      <c r="L37" s="196"/>
      <c r="M37" s="197"/>
      <c r="N37" s="196"/>
      <c r="O37" s="247"/>
      <c r="P37" s="257" t="str">
        <f>IF($D$6="OUI","A","")</f>
        <v/>
      </c>
      <c r="Q37" s="247"/>
      <c r="R37" s="198" t="str">
        <f t="shared" si="20"/>
        <v/>
      </c>
      <c r="S37" s="199" t="str">
        <f>IF(C37="","",IF(C38="","",IF(C37&gt;C38,"V",IF(C37&lt;C38,"D","N"))))</f>
        <v/>
      </c>
      <c r="T37" s="200"/>
      <c r="U37" s="200"/>
      <c r="V37" s="200"/>
      <c r="W37" s="199" t="str">
        <f>IF(G36="","",IF(G37="","",IF(G36&lt;G37,"V",IF(G36&gt;G37,"D","N"))))</f>
        <v/>
      </c>
      <c r="X37" s="200"/>
      <c r="Y37" s="200"/>
      <c r="Z37" s="199" t="str">
        <f>IF(J37="","",IF(J39="","",IF(J37&gt;J39,"V",IF(J37&lt;J39,"D","N"))))</f>
        <v/>
      </c>
      <c r="AA37" s="200"/>
      <c r="AB37" s="199" t="str">
        <f>IF(L35="","",IF(L37="","",IF(L35&lt;L37,"V",IF(L35&gt;L37,"D","N"))))</f>
        <v/>
      </c>
      <c r="AC37" s="200"/>
      <c r="AD37" s="199" t="str">
        <f>IF(N37="","",IF(N40="","",IF(N37&gt;N40,"V",IF(N37&lt;N40,"D","N"))))</f>
        <v/>
      </c>
      <c r="AE37" s="200"/>
      <c r="AF37" s="200"/>
      <c r="AG37" s="200"/>
      <c r="AH37" s="198" t="str">
        <f t="shared" si="21"/>
        <v/>
      </c>
      <c r="AI37" s="201" t="str">
        <f t="shared" si="22"/>
        <v/>
      </c>
      <c r="AJ37" s="198" t="str">
        <f t="shared" si="23"/>
        <v/>
      </c>
      <c r="AK37" s="198" t="str">
        <f t="shared" si="24"/>
        <v/>
      </c>
      <c r="AL37" s="198" t="str">
        <f t="shared" si="25"/>
        <v/>
      </c>
      <c r="AM37" s="198" t="str">
        <f>IF(B37="","",SUM(C38,G36,J39,L35,N40))</f>
        <v/>
      </c>
      <c r="AN37" s="198" t="str">
        <f t="shared" si="26"/>
        <v/>
      </c>
      <c r="AP37" s="123" t="str">
        <f t="shared" si="27"/>
        <v/>
      </c>
      <c r="AQ37" s="124"/>
      <c r="AR37" s="27" t="str">
        <f t="shared" si="28"/>
        <v/>
      </c>
      <c r="AS37" s="112" t="str">
        <f t="shared" si="29"/>
        <v/>
      </c>
    </row>
    <row r="38" spans="2:45" ht="15" customHeight="1">
      <c r="B38" s="195"/>
      <c r="C38" s="196"/>
      <c r="D38" s="197"/>
      <c r="E38" s="197"/>
      <c r="F38" s="196"/>
      <c r="G38" s="257" t="str">
        <f>IF($D$6="OUI","A","")</f>
        <v/>
      </c>
      <c r="H38" s="197"/>
      <c r="I38" s="196"/>
      <c r="J38" s="197"/>
      <c r="K38" s="196"/>
      <c r="L38" s="197"/>
      <c r="M38" s="257" t="str">
        <f>IF($D$6="OUI","A","")</f>
        <v/>
      </c>
      <c r="N38" s="197"/>
      <c r="O38" s="196"/>
      <c r="P38" s="247"/>
      <c r="Q38" s="257" t="str">
        <f>IF($D$6="OUI","A","")</f>
        <v/>
      </c>
      <c r="R38" s="198" t="str">
        <f t="shared" si="20"/>
        <v/>
      </c>
      <c r="S38" s="199" t="str">
        <f>IF(C37="","",IF(C38="","",IF(C37&lt;C38,"V",IF(C37&gt;C38,"D","N"))))</f>
        <v/>
      </c>
      <c r="T38" s="200"/>
      <c r="U38" s="200"/>
      <c r="V38" s="199" t="str">
        <f>IF(F38="","",IF(F39="","",IF(F38&gt;F39,"V",IF(F38&lt;F39,"D","N"))))</f>
        <v/>
      </c>
      <c r="W38" s="200"/>
      <c r="X38" s="200"/>
      <c r="Y38" s="199" t="str">
        <f>IF(I36="","",IF(I38="","",IF(I36&lt;I38,"V",IF(I36&gt;I38,"D","N"))))</f>
        <v/>
      </c>
      <c r="Z38" s="200"/>
      <c r="AA38" s="199" t="str">
        <f>IF(K38="","",IF(K40="","",IF(K38&gt;K40,"V",IF(K38&lt;K40,"D","N"))))</f>
        <v/>
      </c>
      <c r="AB38" s="200"/>
      <c r="AC38" s="200"/>
      <c r="AD38" s="200"/>
      <c r="AE38" s="199" t="str">
        <f>IF(O35="","",IF(O38="","",IF(O35&lt;O38,"V",IF(O35&gt;O38,"D","N"))))</f>
        <v/>
      </c>
      <c r="AF38" s="200"/>
      <c r="AG38" s="200"/>
      <c r="AH38" s="198" t="str">
        <f t="shared" si="21"/>
        <v/>
      </c>
      <c r="AI38" s="201" t="str">
        <f t="shared" si="22"/>
        <v/>
      </c>
      <c r="AJ38" s="198" t="str">
        <f t="shared" si="23"/>
        <v/>
      </c>
      <c r="AK38" s="198" t="str">
        <f t="shared" si="24"/>
        <v/>
      </c>
      <c r="AL38" s="198" t="str">
        <f t="shared" si="25"/>
        <v/>
      </c>
      <c r="AM38" s="198" t="str">
        <f>IF(B38="","",SUM(C37,F39,I36,K40,O35))</f>
        <v/>
      </c>
      <c r="AN38" s="198" t="str">
        <f t="shared" si="26"/>
        <v/>
      </c>
      <c r="AP38" s="123" t="str">
        <f t="shared" si="27"/>
        <v/>
      </c>
      <c r="AQ38" s="124"/>
      <c r="AR38" s="27" t="str">
        <f t="shared" si="28"/>
        <v/>
      </c>
      <c r="AS38" s="112" t="str">
        <f t="shared" si="29"/>
        <v/>
      </c>
    </row>
    <row r="39" spans="2:45" ht="15" customHeight="1">
      <c r="B39" s="195"/>
      <c r="C39" s="197"/>
      <c r="D39" s="196"/>
      <c r="E39" s="197"/>
      <c r="F39" s="196"/>
      <c r="G39" s="197"/>
      <c r="H39" s="257" t="str">
        <f>IF($D$6="OUI","A","")</f>
        <v/>
      </c>
      <c r="I39" s="197"/>
      <c r="J39" s="196"/>
      <c r="K39" s="197"/>
      <c r="L39" s="257" t="str">
        <f>IF($D$6="OUI","A","")</f>
        <v/>
      </c>
      <c r="M39" s="196"/>
      <c r="N39" s="197"/>
      <c r="O39" s="257" t="str">
        <f>IF($D$6="OUI","A","")</f>
        <v/>
      </c>
      <c r="P39" s="197"/>
      <c r="Q39" s="202"/>
      <c r="R39" s="198" t="str">
        <f t="shared" si="20"/>
        <v/>
      </c>
      <c r="S39" s="200"/>
      <c r="T39" s="199" t="str">
        <f>IF(D39="","",IF(D40="","",IF(D39&gt;D40,"V",IF(D39&lt;D40,"D","N"))))</f>
        <v/>
      </c>
      <c r="U39" s="200"/>
      <c r="V39" s="199" t="str">
        <f>IF(F38="","",IF(F39="","",IF(F38&lt;F39,"V",IF(F38&gt;F39,"D","N"))))</f>
        <v/>
      </c>
      <c r="W39" s="200"/>
      <c r="X39" s="200"/>
      <c r="Y39" s="200"/>
      <c r="Z39" s="199" t="str">
        <f>IF(J37="","",IF(J39="","",IF(J37&lt;J39,"V",IF(J37&gt;J39,"D","N"))))</f>
        <v/>
      </c>
      <c r="AA39" s="200"/>
      <c r="AB39" s="200"/>
      <c r="AC39" s="199" t="str">
        <f>IF(M36="","",IF(M39="","",IF(M36&lt;M39,"V",IF(M36&gt;M39,"D","N"))))</f>
        <v/>
      </c>
      <c r="AD39" s="200"/>
      <c r="AE39" s="200"/>
      <c r="AF39" s="200"/>
      <c r="AG39" s="199" t="str">
        <f>IF(Q35="","",IF(Q39="","",IF(Q35&lt;Q39,"V",IF(Q35&gt;Q39,"D","N"))))</f>
        <v/>
      </c>
      <c r="AH39" s="198" t="str">
        <f t="shared" si="21"/>
        <v/>
      </c>
      <c r="AI39" s="201" t="str">
        <f t="shared" si="22"/>
        <v/>
      </c>
      <c r="AJ39" s="198" t="str">
        <f t="shared" si="23"/>
        <v/>
      </c>
      <c r="AK39" s="198" t="str">
        <f t="shared" si="24"/>
        <v/>
      </c>
      <c r="AL39" s="198" t="str">
        <f t="shared" si="25"/>
        <v/>
      </c>
      <c r="AM39" s="198" t="str">
        <f>IF(B39="","",SUM(D40,F38,J37,M36,Q35))</f>
        <v/>
      </c>
      <c r="AN39" s="198" t="str">
        <f t="shared" si="26"/>
        <v/>
      </c>
      <c r="AP39" s="123" t="str">
        <f t="shared" si="27"/>
        <v/>
      </c>
      <c r="AQ39" s="124"/>
      <c r="AR39" s="27" t="str">
        <f t="shared" si="28"/>
        <v/>
      </c>
      <c r="AS39" s="112" t="str">
        <f t="shared" si="29"/>
        <v/>
      </c>
    </row>
    <row r="40" spans="2:45" ht="15" customHeight="1">
      <c r="B40" s="195"/>
      <c r="C40" s="197"/>
      <c r="D40" s="196"/>
      <c r="E40" s="197"/>
      <c r="F40" s="257" t="str">
        <f>IF($D$6="OUI","A","")</f>
        <v/>
      </c>
      <c r="G40" s="197"/>
      <c r="H40" s="196"/>
      <c r="I40" s="257" t="str">
        <f>IF($D$6="OUI","A","")</f>
        <v/>
      </c>
      <c r="J40" s="197"/>
      <c r="K40" s="196"/>
      <c r="L40" s="197"/>
      <c r="M40" s="197"/>
      <c r="N40" s="196"/>
      <c r="O40" s="197"/>
      <c r="P40" s="196"/>
      <c r="Q40" s="226"/>
      <c r="R40" s="198" t="str">
        <f t="shared" si="20"/>
        <v/>
      </c>
      <c r="S40" s="200"/>
      <c r="T40" s="199" t="str">
        <f>IF(D39="","",IF(D40="","",IF(D39&lt;D40,"V",IF(D39&gt;D40,"D","N"))))</f>
        <v/>
      </c>
      <c r="U40" s="200"/>
      <c r="V40" s="200"/>
      <c r="W40" s="200"/>
      <c r="X40" s="199" t="str">
        <f>IF(H35="","",IF(H40="","",IF(H35&lt;H40,"V",IF(H35&gt;H40,"D","N"))))</f>
        <v/>
      </c>
      <c r="Y40" s="200"/>
      <c r="Z40" s="200"/>
      <c r="AA40" s="199" t="str">
        <f>IF(K38="","",IF(K40="","",IF(K38&lt;K40,"V",IF(K38&gt;K40,"D","N"))))</f>
        <v/>
      </c>
      <c r="AB40" s="200"/>
      <c r="AC40" s="200"/>
      <c r="AD40" s="199" t="str">
        <f>IF(N37="","",IF(N40="","",IF(N37&lt;N40,"V",IF(N37&gt;N40,"D","N"))))</f>
        <v/>
      </c>
      <c r="AE40" s="200"/>
      <c r="AF40" s="199" t="str">
        <f>IF(P36="","",IF(P40="","",IF(P36&lt;P40,"V",IF(P36&gt;P40,"D","N"))))</f>
        <v/>
      </c>
      <c r="AG40" s="200"/>
      <c r="AH40" s="198" t="str">
        <f t="shared" si="21"/>
        <v/>
      </c>
      <c r="AI40" s="201" t="str">
        <f t="shared" si="22"/>
        <v/>
      </c>
      <c r="AJ40" s="198" t="str">
        <f t="shared" si="23"/>
        <v/>
      </c>
      <c r="AK40" s="198" t="str">
        <f t="shared" si="24"/>
        <v/>
      </c>
      <c r="AL40" s="198" t="str">
        <f t="shared" si="25"/>
        <v/>
      </c>
      <c r="AM40" s="198" t="str">
        <f>IF(B40="","",SUM(D39,H35,K38,N37,P36))</f>
        <v/>
      </c>
      <c r="AN40" s="198" t="str">
        <f t="shared" si="26"/>
        <v/>
      </c>
      <c r="AP40" s="123" t="str">
        <f t="shared" si="27"/>
        <v/>
      </c>
      <c r="AQ40" s="124"/>
      <c r="AR40" s="27" t="str">
        <f t="shared" si="28"/>
        <v/>
      </c>
      <c r="AS40" s="112" t="str">
        <f t="shared" si="29"/>
        <v/>
      </c>
    </row>
    <row r="41" spans="2:45" ht="9.75" customHeight="1"/>
    <row r="42" spans="2:45" ht="9.75" customHeight="1"/>
    <row r="43" spans="2:45" ht="9.75" customHeight="1"/>
    <row r="44" spans="2:45" ht="9.75" customHeight="1"/>
    <row r="45" spans="2:45" ht="17.25" customHeight="1">
      <c r="B45" s="244" t="s">
        <v>234</v>
      </c>
      <c r="C45" s="33"/>
      <c r="D45" s="34"/>
      <c r="E45" s="172"/>
      <c r="F45" s="34"/>
      <c r="G45" s="34"/>
      <c r="H45" s="34"/>
      <c r="I45" s="34" t="s">
        <v>366</v>
      </c>
      <c r="J45" s="34"/>
      <c r="K45" s="34"/>
      <c r="L45" s="34"/>
      <c r="M45" s="34"/>
      <c r="N45" s="34"/>
      <c r="O45" s="34"/>
      <c r="P45" s="34"/>
      <c r="Q45" s="35"/>
      <c r="R45" s="34"/>
      <c r="S45" s="36"/>
      <c r="T45" s="36"/>
      <c r="U45" s="39"/>
      <c r="V45" s="36"/>
      <c r="W45" s="36"/>
      <c r="X45" s="36"/>
      <c r="Y45" s="36"/>
      <c r="Z45" s="49" t="s">
        <v>230</v>
      </c>
      <c r="AA45" s="36"/>
      <c r="AB45" s="36"/>
      <c r="AC45" s="36"/>
      <c r="AD45" s="36"/>
      <c r="AE45" s="36"/>
      <c r="AF45" s="36"/>
      <c r="AG45" s="36"/>
      <c r="AH45" s="34"/>
      <c r="AI45" s="34" t="str">
        <f>"SUIVI DES MATCHS (G="&amp;IF($D$3="",0,$D$3)&amp;"pts / N="&amp;IF($D$4="",0,$D$4)&amp;"pts / P="&amp;IF($D$5="",0,$D$5)&amp;"pts)"</f>
        <v>SUIVI DES MATCHS (G=0pts / N=0pts / P=0pts)</v>
      </c>
      <c r="AJ45" s="34"/>
      <c r="AK45" s="35"/>
      <c r="AL45" s="33"/>
      <c r="AM45" s="34" t="s">
        <v>221</v>
      </c>
      <c r="AN45" s="35"/>
      <c r="AP45" s="290" t="s">
        <v>229</v>
      </c>
      <c r="AQ45" s="288" t="s">
        <v>367</v>
      </c>
      <c r="AR45" s="108" t="s">
        <v>334</v>
      </c>
      <c r="AS45" s="108" t="s">
        <v>229</v>
      </c>
    </row>
    <row r="46" spans="2:45" ht="17.25" customHeight="1">
      <c r="B46" s="32" t="s">
        <v>317</v>
      </c>
      <c r="C46" s="174" t="s">
        <v>217</v>
      </c>
      <c r="D46" s="174" t="s">
        <v>218</v>
      </c>
      <c r="E46" s="174" t="s">
        <v>219</v>
      </c>
      <c r="F46" s="174" t="s">
        <v>241</v>
      </c>
      <c r="G46" s="174" t="s">
        <v>242</v>
      </c>
      <c r="H46" s="174" t="s">
        <v>243</v>
      </c>
      <c r="I46" s="174" t="s">
        <v>246</v>
      </c>
      <c r="J46" s="174" t="s">
        <v>247</v>
      </c>
      <c r="K46" s="174" t="s">
        <v>248</v>
      </c>
      <c r="L46" s="121" t="s">
        <v>249</v>
      </c>
      <c r="M46" s="121" t="s">
        <v>250</v>
      </c>
      <c r="N46" s="121" t="s">
        <v>251</v>
      </c>
      <c r="O46" s="121" t="s">
        <v>252</v>
      </c>
      <c r="P46" s="121" t="s">
        <v>253</v>
      </c>
      <c r="Q46" s="121" t="s">
        <v>254</v>
      </c>
      <c r="R46" s="175" t="s">
        <v>222</v>
      </c>
      <c r="S46" s="37" t="s">
        <v>217</v>
      </c>
      <c r="T46" s="37" t="s">
        <v>218</v>
      </c>
      <c r="U46" s="37" t="s">
        <v>219</v>
      </c>
      <c r="V46" s="37" t="s">
        <v>241</v>
      </c>
      <c r="W46" s="37" t="s">
        <v>242</v>
      </c>
      <c r="X46" s="37" t="s">
        <v>243</v>
      </c>
      <c r="Y46" s="37" t="s">
        <v>246</v>
      </c>
      <c r="Z46" s="37" t="s">
        <v>247</v>
      </c>
      <c r="AA46" s="37" t="s">
        <v>248</v>
      </c>
      <c r="AB46" s="37" t="s">
        <v>249</v>
      </c>
      <c r="AC46" s="37" t="s">
        <v>250</v>
      </c>
      <c r="AD46" s="37" t="s">
        <v>251</v>
      </c>
      <c r="AE46" s="37" t="s">
        <v>252</v>
      </c>
      <c r="AF46" s="37" t="s">
        <v>253</v>
      </c>
      <c r="AG46" s="37" t="s">
        <v>254</v>
      </c>
      <c r="AH46" s="175" t="s">
        <v>223</v>
      </c>
      <c r="AI46" s="32" t="s">
        <v>224</v>
      </c>
      <c r="AJ46" s="32" t="s">
        <v>225</v>
      </c>
      <c r="AK46" s="171" t="s">
        <v>220</v>
      </c>
      <c r="AL46" s="32" t="s">
        <v>226</v>
      </c>
      <c r="AM46" s="32" t="s">
        <v>227</v>
      </c>
      <c r="AN46" s="32" t="s">
        <v>270</v>
      </c>
      <c r="AP46" s="291"/>
      <c r="AQ46" s="289"/>
      <c r="AR46" s="110" t="s">
        <v>335</v>
      </c>
      <c r="AS46" s="110" t="s">
        <v>336</v>
      </c>
    </row>
    <row r="47" spans="2:45" ht="15" customHeight="1">
      <c r="B47" s="195"/>
      <c r="C47" s="257" t="str">
        <f>IF($D$6="OUI","A","")</f>
        <v/>
      </c>
      <c r="D47" s="197"/>
      <c r="E47" s="196"/>
      <c r="F47" s="197"/>
      <c r="G47" s="197"/>
      <c r="H47" s="196"/>
      <c r="I47" s="197"/>
      <c r="J47" s="257" t="str">
        <f>IF($D$6="OUI","A","")</f>
        <v/>
      </c>
      <c r="K47" s="197"/>
      <c r="L47" s="196"/>
      <c r="M47" s="197"/>
      <c r="N47" s="197"/>
      <c r="O47" s="196"/>
      <c r="P47" s="197"/>
      <c r="Q47" s="202"/>
      <c r="R47" s="198" t="str">
        <f>IF(B47="","",COUNT(C47:Q47))</f>
        <v/>
      </c>
      <c r="S47" s="200"/>
      <c r="T47" s="200"/>
      <c r="U47" s="199" t="str">
        <f>IF(E47="","",IF(E48="","",IF(E47&gt;E48,"V",IF(E47&lt;E48,"D","N"))))</f>
        <v/>
      </c>
      <c r="V47" s="200"/>
      <c r="W47" s="200"/>
      <c r="X47" s="199" t="str">
        <f>IF(H47="","",IF(H52="","",IF(H47&gt;H52,"V",IF(H47&lt;H52,"D","N"))))</f>
        <v/>
      </c>
      <c r="Y47" s="200"/>
      <c r="Z47" s="200"/>
      <c r="AA47" s="200"/>
      <c r="AB47" s="199" t="str">
        <f>IF(L47="","",IF(L49="","",IF(L47&gt;L49,"V",IF(L47&lt;L49,"D","N"))))</f>
        <v/>
      </c>
      <c r="AC47" s="200"/>
      <c r="AD47" s="200"/>
      <c r="AE47" s="199" t="str">
        <f>IF(O47="","",IF(O50="","",IF(O47&gt;O50,"V",IF(O47&lt;O50,"D","N"))))</f>
        <v/>
      </c>
      <c r="AF47" s="200"/>
      <c r="AG47" s="199" t="str">
        <f>IF(Q47="","",IF(Q51="","",IF(Q47&gt;Q51,"V",IF(Q47&lt;Q51,"D","N"))))</f>
        <v/>
      </c>
      <c r="AH47" s="198" t="str">
        <f>IF(B47="","",COUNTIF($S47:$AG47,"V"))</f>
        <v/>
      </c>
      <c r="AI47" s="201" t="str">
        <f>IF(B47="","",COUNTIF($S47:$AG47,"N"))</f>
        <v/>
      </c>
      <c r="AJ47" s="198" t="str">
        <f>IF(B47="","",COUNTIF($S47:$AG47,"D"))</f>
        <v/>
      </c>
      <c r="AK47" s="198" t="str">
        <f>IF(B47="","",(AH47*$D$3)+(AI47*$D$4)+(AJ47*$D$5))</f>
        <v/>
      </c>
      <c r="AL47" s="198" t="str">
        <f>IF(B47="","",SUM(C47:Q47))</f>
        <v/>
      </c>
      <c r="AM47" s="198" t="str">
        <f>IF(B47="","",SUM(E48,H52,L49,O50,Q51))</f>
        <v/>
      </c>
      <c r="AN47" s="198" t="str">
        <f>IF(B47="","",AL47-AM47)</f>
        <v/>
      </c>
      <c r="AP47" s="123" t="str">
        <f>IF(B47="","",IF(AS47=1,"1er",IF(AS47=2,"2ème",IF(AS47=3,"3ème",IF(AS47=4,"4ème",IF(AS47=5,"5ème",IF(AS47=6,"6ème","")))))))</f>
        <v/>
      </c>
      <c r="AQ47" s="124"/>
      <c r="AR47" s="27" t="str">
        <f>IF(B47="","",IF(R47=0,"",AK47*1000000+AN47*1000+AL47))</f>
        <v/>
      </c>
      <c r="AS47" s="112" t="str">
        <f>IF(AR47="","",RANK(AR47,$AR$47:$AR$52,0))</f>
        <v/>
      </c>
    </row>
    <row r="48" spans="2:45" ht="15" customHeight="1">
      <c r="B48" s="195"/>
      <c r="C48" s="197"/>
      <c r="D48" s="257" t="str">
        <f>IF($D$6="OUI","A","")</f>
        <v/>
      </c>
      <c r="E48" s="196"/>
      <c r="F48" s="197"/>
      <c r="G48" s="196"/>
      <c r="H48" s="197"/>
      <c r="I48" s="196"/>
      <c r="J48" s="197"/>
      <c r="K48" s="257" t="str">
        <f>IF($D$6="OUI","A","")</f>
        <v/>
      </c>
      <c r="L48" s="197"/>
      <c r="M48" s="196"/>
      <c r="N48" s="257" t="str">
        <f>IF($D$6="OUI","A","")</f>
        <v/>
      </c>
      <c r="O48" s="197"/>
      <c r="P48" s="196"/>
      <c r="Q48" s="226"/>
      <c r="R48" s="198" t="str">
        <f t="shared" ref="R48:R52" si="30">IF(B48="","",COUNT(C48:Q48))</f>
        <v/>
      </c>
      <c r="S48" s="200"/>
      <c r="T48" s="200"/>
      <c r="U48" s="199" t="str">
        <f>IF(E47="","",IF(E48="","",IF(E47&lt;E48,"V",IF(E47&gt;E48,"D","N"))))</f>
        <v/>
      </c>
      <c r="V48" s="200"/>
      <c r="W48" s="199" t="str">
        <f>IF(G48="","",IF(G49="","",IF(G48&gt;G49,"V",IF(G48&lt;G49,"D","N"))))</f>
        <v/>
      </c>
      <c r="X48" s="200"/>
      <c r="Y48" s="199" t="str">
        <f>IF(I48="","",IF(I50="","",IF(I48&gt;I50,"V",IF(I48&lt;I50,"D","N"))))</f>
        <v/>
      </c>
      <c r="Z48" s="200"/>
      <c r="AA48" s="200"/>
      <c r="AB48" s="200"/>
      <c r="AC48" s="199" t="str">
        <f>IF(M48="","",IF(M51="","",IF(M48&gt;M51,"V",IF(M48&lt;M51,"D","N"))))</f>
        <v/>
      </c>
      <c r="AD48" s="200"/>
      <c r="AE48" s="200"/>
      <c r="AF48" s="199" t="str">
        <f>IF(P48="","",IF(P52="","",IF(P48&gt;P52,"V",IF(P48&lt;P52,"D","N"))))</f>
        <v/>
      </c>
      <c r="AG48" s="200"/>
      <c r="AH48" s="198" t="str">
        <f t="shared" ref="AH48:AH52" si="31">IF(B48="","",COUNTIF($S48:$AG48,"V"))</f>
        <v/>
      </c>
      <c r="AI48" s="201" t="str">
        <f t="shared" ref="AI48:AI52" si="32">IF(B48="","",COUNTIF($S48:$AG48,"N"))</f>
        <v/>
      </c>
      <c r="AJ48" s="198" t="str">
        <f t="shared" ref="AJ48:AJ52" si="33">IF(B48="","",COUNTIF($S48:$AG48,"D"))</f>
        <v/>
      </c>
      <c r="AK48" s="198" t="str">
        <f t="shared" ref="AK48:AK52" si="34">IF(B48="","",(AH48*$D$3)+(AI48*$D$4)+(AJ48*$D$5))</f>
        <v/>
      </c>
      <c r="AL48" s="198" t="str">
        <f t="shared" ref="AL48:AL52" si="35">IF(B48="","",SUM(C48:Q48))</f>
        <v/>
      </c>
      <c r="AM48" s="198" t="str">
        <f>IF(B48="","",SUM(E47,G49,I50,M51,P52))</f>
        <v/>
      </c>
      <c r="AN48" s="198" t="str">
        <f t="shared" ref="AN48:AN52" si="36">IF(B48="","",AL48-AM48)</f>
        <v/>
      </c>
      <c r="AP48" s="123" t="str">
        <f t="shared" ref="AP48:AP52" si="37">IF(B48="","",IF(AS48=1,"1er",IF(AS48=2,"2ème",IF(AS48=3,"3ème",IF(AS48=4,"4ème",IF(AS48=5,"5ème",IF(AS48=6,"6ème","")))))))</f>
        <v/>
      </c>
      <c r="AQ48" s="124"/>
      <c r="AR48" s="27" t="str">
        <f t="shared" ref="AR48:AR52" si="38">IF(B48="","",IF(R48=0,"",AK48*1000000+AN48*1000+AL48))</f>
        <v/>
      </c>
      <c r="AS48" s="112" t="str">
        <f t="shared" ref="AS48:AS52" si="39">IF(AR48="","",RANK(AR48,$AR$47:$AR$52,0))</f>
        <v/>
      </c>
    </row>
    <row r="49" spans="2:45" ht="15" customHeight="1">
      <c r="B49" s="195"/>
      <c r="C49" s="196"/>
      <c r="D49" s="197"/>
      <c r="E49" s="257" t="str">
        <f>IF($D$6="OUI","A","")</f>
        <v/>
      </c>
      <c r="F49" s="197"/>
      <c r="G49" s="196"/>
      <c r="H49" s="197"/>
      <c r="I49" s="197"/>
      <c r="J49" s="196"/>
      <c r="K49" s="197"/>
      <c r="L49" s="196"/>
      <c r="M49" s="197"/>
      <c r="N49" s="196"/>
      <c r="O49" s="247"/>
      <c r="P49" s="257" t="str">
        <f>IF($D$6="OUI","A","")</f>
        <v/>
      </c>
      <c r="Q49" s="247"/>
      <c r="R49" s="198" t="str">
        <f t="shared" si="30"/>
        <v/>
      </c>
      <c r="S49" s="199" t="str">
        <f>IF(C49="","",IF(C50="","",IF(C49&gt;C50,"V",IF(C49&lt;C50,"D","N"))))</f>
        <v/>
      </c>
      <c r="T49" s="200"/>
      <c r="U49" s="200"/>
      <c r="V49" s="200"/>
      <c r="W49" s="199" t="str">
        <f>IF(G48="","",IF(G49="","",IF(G48&lt;G49,"V",IF(G48&gt;G49,"D","N"))))</f>
        <v/>
      </c>
      <c r="X49" s="200"/>
      <c r="Y49" s="200"/>
      <c r="Z49" s="199" t="str">
        <f>IF(J49="","",IF(J51="","",IF(J49&gt;J51,"V",IF(J49&lt;J51,"D","N"))))</f>
        <v/>
      </c>
      <c r="AA49" s="200"/>
      <c r="AB49" s="199" t="str">
        <f>IF(L47="","",IF(L49="","",IF(L47&lt;L49,"V",IF(L47&gt;L49,"D","N"))))</f>
        <v/>
      </c>
      <c r="AC49" s="200"/>
      <c r="AD49" s="199" t="str">
        <f>IF(N49="","",IF(N52="","",IF(N49&gt;N52,"V",IF(N49&lt;N52,"D","N"))))</f>
        <v/>
      </c>
      <c r="AE49" s="200"/>
      <c r="AF49" s="200"/>
      <c r="AG49" s="200"/>
      <c r="AH49" s="198" t="str">
        <f t="shared" si="31"/>
        <v/>
      </c>
      <c r="AI49" s="201" t="str">
        <f t="shared" si="32"/>
        <v/>
      </c>
      <c r="AJ49" s="198" t="str">
        <f t="shared" si="33"/>
        <v/>
      </c>
      <c r="AK49" s="198" t="str">
        <f t="shared" si="34"/>
        <v/>
      </c>
      <c r="AL49" s="198" t="str">
        <f t="shared" si="35"/>
        <v/>
      </c>
      <c r="AM49" s="198" t="str">
        <f>IF(B49="","",SUM(C50,G48,J51,L47,N52))</f>
        <v/>
      </c>
      <c r="AN49" s="198" t="str">
        <f t="shared" si="36"/>
        <v/>
      </c>
      <c r="AP49" s="123" t="str">
        <f t="shared" si="37"/>
        <v/>
      </c>
      <c r="AQ49" s="124"/>
      <c r="AR49" s="27" t="str">
        <f t="shared" si="38"/>
        <v/>
      </c>
      <c r="AS49" s="112" t="str">
        <f t="shared" si="39"/>
        <v/>
      </c>
    </row>
    <row r="50" spans="2:45" ht="15" customHeight="1">
      <c r="B50" s="195"/>
      <c r="C50" s="196"/>
      <c r="D50" s="197"/>
      <c r="E50" s="197"/>
      <c r="F50" s="196"/>
      <c r="G50" s="257" t="str">
        <f>IF($D$6="OUI","A","")</f>
        <v/>
      </c>
      <c r="H50" s="197"/>
      <c r="I50" s="196"/>
      <c r="J50" s="197"/>
      <c r="K50" s="196"/>
      <c r="L50" s="197"/>
      <c r="M50" s="257" t="str">
        <f>IF($D$6="OUI","A","")</f>
        <v/>
      </c>
      <c r="N50" s="197"/>
      <c r="O50" s="196"/>
      <c r="P50" s="247"/>
      <c r="Q50" s="257" t="str">
        <f>IF($D$6="OUI","A","")</f>
        <v/>
      </c>
      <c r="R50" s="198" t="str">
        <f t="shared" si="30"/>
        <v/>
      </c>
      <c r="S50" s="199" t="str">
        <f>IF(C49="","",IF(C50="","",IF(C49&lt;C50,"V",IF(C49&gt;C50,"D","N"))))</f>
        <v/>
      </c>
      <c r="T50" s="200"/>
      <c r="U50" s="200"/>
      <c r="V50" s="199" t="str">
        <f>IF(F50="","",IF(F51="","",IF(F50&gt;F51,"V",IF(F50&lt;F51,"D","N"))))</f>
        <v/>
      </c>
      <c r="W50" s="200"/>
      <c r="X50" s="200"/>
      <c r="Y50" s="199" t="str">
        <f>IF(I48="","",IF(I50="","",IF(I48&lt;I50,"V",IF(I48&gt;I50,"D","N"))))</f>
        <v/>
      </c>
      <c r="Z50" s="200"/>
      <c r="AA50" s="199" t="str">
        <f>IF(K50="","",IF(K52="","",IF(K50&gt;K52,"V",IF(K50&lt;K52,"D","N"))))</f>
        <v/>
      </c>
      <c r="AB50" s="200"/>
      <c r="AC50" s="200"/>
      <c r="AD50" s="200"/>
      <c r="AE50" s="199" t="str">
        <f>IF(O47="","",IF(O50="","",IF(O47&lt;O50,"V",IF(O47&gt;O50,"D","N"))))</f>
        <v/>
      </c>
      <c r="AF50" s="200"/>
      <c r="AG50" s="200"/>
      <c r="AH50" s="198" t="str">
        <f t="shared" si="31"/>
        <v/>
      </c>
      <c r="AI50" s="201" t="str">
        <f t="shared" si="32"/>
        <v/>
      </c>
      <c r="AJ50" s="198" t="str">
        <f t="shared" si="33"/>
        <v/>
      </c>
      <c r="AK50" s="198" t="str">
        <f t="shared" si="34"/>
        <v/>
      </c>
      <c r="AL50" s="198" t="str">
        <f t="shared" si="35"/>
        <v/>
      </c>
      <c r="AM50" s="198" t="str">
        <f>IF(B50="","",SUM(C49,F51,I48,K52,O47))</f>
        <v/>
      </c>
      <c r="AN50" s="198" t="str">
        <f t="shared" si="36"/>
        <v/>
      </c>
      <c r="AP50" s="123" t="str">
        <f t="shared" si="37"/>
        <v/>
      </c>
      <c r="AQ50" s="124"/>
      <c r="AR50" s="27" t="str">
        <f t="shared" si="38"/>
        <v/>
      </c>
      <c r="AS50" s="112" t="str">
        <f t="shared" si="39"/>
        <v/>
      </c>
    </row>
    <row r="51" spans="2:45" ht="15" customHeight="1">
      <c r="B51" s="195"/>
      <c r="C51" s="197"/>
      <c r="D51" s="196"/>
      <c r="E51" s="197"/>
      <c r="F51" s="196"/>
      <c r="G51" s="197"/>
      <c r="H51" s="257" t="str">
        <f>IF($D$6="OUI","A","")</f>
        <v/>
      </c>
      <c r="I51" s="197"/>
      <c r="J51" s="196"/>
      <c r="K51" s="197"/>
      <c r="L51" s="257" t="str">
        <f>IF($D$6="OUI","A","")</f>
        <v/>
      </c>
      <c r="M51" s="196"/>
      <c r="N51" s="197"/>
      <c r="O51" s="257" t="str">
        <f>IF($D$6="OUI","A","")</f>
        <v/>
      </c>
      <c r="P51" s="197"/>
      <c r="Q51" s="202"/>
      <c r="R51" s="198" t="str">
        <f t="shared" si="30"/>
        <v/>
      </c>
      <c r="S51" s="200"/>
      <c r="T51" s="199" t="str">
        <f>IF(D51="","",IF(D52="","",IF(D51&gt;D52,"V",IF(D51&lt;D52,"D","N"))))</f>
        <v/>
      </c>
      <c r="U51" s="200"/>
      <c r="V51" s="199" t="str">
        <f>IF(F50="","",IF(F51="","",IF(F50&lt;F51,"V",IF(F50&gt;F51,"D","N"))))</f>
        <v/>
      </c>
      <c r="W51" s="200"/>
      <c r="X51" s="200"/>
      <c r="Y51" s="200"/>
      <c r="Z51" s="199" t="str">
        <f>IF(J49="","",IF(J51="","",IF(J49&lt;J51,"V",IF(J49&gt;J51,"D","N"))))</f>
        <v/>
      </c>
      <c r="AA51" s="200"/>
      <c r="AB51" s="200"/>
      <c r="AC51" s="199" t="str">
        <f>IF(M48="","",IF(M51="","",IF(M48&lt;M51,"V",IF(M48&gt;M51,"D","N"))))</f>
        <v/>
      </c>
      <c r="AD51" s="200"/>
      <c r="AE51" s="200"/>
      <c r="AF51" s="200"/>
      <c r="AG51" s="199" t="str">
        <f>IF(Q47="","",IF(Q51="","",IF(Q47&lt;Q51,"V",IF(Q47&gt;Q51,"D","N"))))</f>
        <v/>
      </c>
      <c r="AH51" s="198" t="str">
        <f t="shared" si="31"/>
        <v/>
      </c>
      <c r="AI51" s="201" t="str">
        <f t="shared" si="32"/>
        <v/>
      </c>
      <c r="AJ51" s="198" t="str">
        <f t="shared" si="33"/>
        <v/>
      </c>
      <c r="AK51" s="198" t="str">
        <f t="shared" si="34"/>
        <v/>
      </c>
      <c r="AL51" s="198" t="str">
        <f t="shared" si="35"/>
        <v/>
      </c>
      <c r="AM51" s="198" t="str">
        <f>IF(B51="","",SUM(D52,F50,J49,M48,Q47))</f>
        <v/>
      </c>
      <c r="AN51" s="198" t="str">
        <f t="shared" si="36"/>
        <v/>
      </c>
      <c r="AP51" s="123" t="str">
        <f t="shared" si="37"/>
        <v/>
      </c>
      <c r="AQ51" s="124"/>
      <c r="AR51" s="27" t="str">
        <f t="shared" si="38"/>
        <v/>
      </c>
      <c r="AS51" s="112" t="str">
        <f t="shared" si="39"/>
        <v/>
      </c>
    </row>
    <row r="52" spans="2:45" ht="15" customHeight="1">
      <c r="B52" s="195"/>
      <c r="C52" s="197"/>
      <c r="D52" s="196"/>
      <c r="E52" s="197"/>
      <c r="F52" s="257" t="str">
        <f>IF($D$6="OUI","A","")</f>
        <v/>
      </c>
      <c r="G52" s="197"/>
      <c r="H52" s="196"/>
      <c r="I52" s="257" t="str">
        <f>IF($D$6="OUI","A","")</f>
        <v/>
      </c>
      <c r="J52" s="197"/>
      <c r="K52" s="196"/>
      <c r="L52" s="197"/>
      <c r="M52" s="197"/>
      <c r="N52" s="196"/>
      <c r="O52" s="197"/>
      <c r="P52" s="196"/>
      <c r="Q52" s="226"/>
      <c r="R52" s="198" t="str">
        <f t="shared" si="30"/>
        <v/>
      </c>
      <c r="S52" s="200"/>
      <c r="T52" s="199" t="str">
        <f>IF(D51="","",IF(D52="","",IF(D51&lt;D52,"V",IF(D51&gt;D52,"D","N"))))</f>
        <v/>
      </c>
      <c r="U52" s="200"/>
      <c r="V52" s="200"/>
      <c r="W52" s="200"/>
      <c r="X52" s="199" t="str">
        <f>IF(H47="","",IF(H52="","",IF(H47&lt;H52,"V",IF(H47&gt;H52,"D","N"))))</f>
        <v/>
      </c>
      <c r="Y52" s="200"/>
      <c r="Z52" s="200"/>
      <c r="AA52" s="199" t="str">
        <f>IF(K50="","",IF(K52="","",IF(K50&lt;K52,"V",IF(K50&gt;K52,"D","N"))))</f>
        <v/>
      </c>
      <c r="AB52" s="200"/>
      <c r="AC52" s="200"/>
      <c r="AD52" s="199" t="str">
        <f>IF(N49="","",IF(N52="","",IF(N49&lt;N52,"V",IF(N49&gt;N52,"D","N"))))</f>
        <v/>
      </c>
      <c r="AE52" s="200"/>
      <c r="AF52" s="199" t="str">
        <f>IF(P48="","",IF(P52="","",IF(P48&lt;P52,"V",IF(P48&gt;P52,"D","N"))))</f>
        <v/>
      </c>
      <c r="AG52" s="200"/>
      <c r="AH52" s="198" t="str">
        <f t="shared" si="31"/>
        <v/>
      </c>
      <c r="AI52" s="201" t="str">
        <f t="shared" si="32"/>
        <v/>
      </c>
      <c r="AJ52" s="198" t="str">
        <f t="shared" si="33"/>
        <v/>
      </c>
      <c r="AK52" s="198" t="str">
        <f t="shared" si="34"/>
        <v/>
      </c>
      <c r="AL52" s="198" t="str">
        <f t="shared" si="35"/>
        <v/>
      </c>
      <c r="AM52" s="198" t="str">
        <f>IF(B52="","",SUM(D51,H47,K50,N49,P48))</f>
        <v/>
      </c>
      <c r="AN52" s="198" t="str">
        <f t="shared" si="36"/>
        <v/>
      </c>
      <c r="AP52" s="123" t="str">
        <f t="shared" si="37"/>
        <v/>
      </c>
      <c r="AQ52" s="124"/>
      <c r="AR52" s="27" t="str">
        <f t="shared" si="38"/>
        <v/>
      </c>
      <c r="AS52" s="112" t="str">
        <f t="shared" si="39"/>
        <v/>
      </c>
    </row>
    <row r="53" spans="2:45" ht="9.75" customHeight="1"/>
    <row r="54" spans="2:45" ht="9.75" customHeight="1"/>
    <row r="55" spans="2:45" ht="9.75" customHeight="1"/>
    <row r="56" spans="2:45" ht="9.75" customHeight="1"/>
    <row r="57" spans="2:45" ht="17.25" customHeight="1">
      <c r="B57" s="244" t="s">
        <v>235</v>
      </c>
      <c r="C57" s="33"/>
      <c r="D57" s="34"/>
      <c r="E57" s="172"/>
      <c r="F57" s="34"/>
      <c r="G57" s="34"/>
      <c r="H57" s="34"/>
      <c r="I57" s="34" t="s">
        <v>366</v>
      </c>
      <c r="J57" s="34"/>
      <c r="K57" s="34"/>
      <c r="L57" s="34"/>
      <c r="M57" s="34"/>
      <c r="N57" s="34"/>
      <c r="O57" s="34"/>
      <c r="P57" s="34"/>
      <c r="Q57" s="35"/>
      <c r="R57" s="34"/>
      <c r="S57" s="36"/>
      <c r="T57" s="36"/>
      <c r="U57" s="39"/>
      <c r="V57" s="36"/>
      <c r="W57" s="36"/>
      <c r="X57" s="36"/>
      <c r="Y57" s="36"/>
      <c r="Z57" s="49" t="s">
        <v>230</v>
      </c>
      <c r="AA57" s="36"/>
      <c r="AB57" s="36"/>
      <c r="AC57" s="36"/>
      <c r="AD57" s="36"/>
      <c r="AE57" s="36"/>
      <c r="AF57" s="36"/>
      <c r="AG57" s="36"/>
      <c r="AH57" s="34"/>
      <c r="AI57" s="34" t="str">
        <f>"SUIVI DES MATCHS (G="&amp;IF($D$3="",0,$D$3)&amp;"pts / N="&amp;IF($D$4="",0,$D$4)&amp;"pts / P="&amp;IF($D$5="",0,$D$5)&amp;"pts)"</f>
        <v>SUIVI DES MATCHS (G=0pts / N=0pts / P=0pts)</v>
      </c>
      <c r="AJ57" s="34"/>
      <c r="AK57" s="35"/>
      <c r="AL57" s="33"/>
      <c r="AM57" s="34" t="s">
        <v>221</v>
      </c>
      <c r="AN57" s="35"/>
      <c r="AP57" s="290" t="s">
        <v>229</v>
      </c>
      <c r="AQ57" s="288" t="s">
        <v>367</v>
      </c>
      <c r="AR57" s="108" t="s">
        <v>334</v>
      </c>
      <c r="AS57" s="108" t="s">
        <v>229</v>
      </c>
    </row>
    <row r="58" spans="2:45" ht="17.25" customHeight="1">
      <c r="B58" s="32" t="s">
        <v>317</v>
      </c>
      <c r="C58" s="174" t="s">
        <v>217</v>
      </c>
      <c r="D58" s="174" t="s">
        <v>218</v>
      </c>
      <c r="E58" s="174" t="s">
        <v>219</v>
      </c>
      <c r="F58" s="174" t="s">
        <v>241</v>
      </c>
      <c r="G58" s="174" t="s">
        <v>242</v>
      </c>
      <c r="H58" s="174" t="s">
        <v>243</v>
      </c>
      <c r="I58" s="174" t="s">
        <v>246</v>
      </c>
      <c r="J58" s="174" t="s">
        <v>247</v>
      </c>
      <c r="K58" s="174" t="s">
        <v>248</v>
      </c>
      <c r="L58" s="121" t="s">
        <v>249</v>
      </c>
      <c r="M58" s="121" t="s">
        <v>250</v>
      </c>
      <c r="N58" s="121" t="s">
        <v>251</v>
      </c>
      <c r="O58" s="121" t="s">
        <v>252</v>
      </c>
      <c r="P58" s="121" t="s">
        <v>253</v>
      </c>
      <c r="Q58" s="121" t="s">
        <v>254</v>
      </c>
      <c r="R58" s="175" t="s">
        <v>222</v>
      </c>
      <c r="S58" s="37" t="s">
        <v>217</v>
      </c>
      <c r="T58" s="37" t="s">
        <v>218</v>
      </c>
      <c r="U58" s="37" t="s">
        <v>219</v>
      </c>
      <c r="V58" s="37" t="s">
        <v>241</v>
      </c>
      <c r="W58" s="37" t="s">
        <v>242</v>
      </c>
      <c r="X58" s="37" t="s">
        <v>243</v>
      </c>
      <c r="Y58" s="37" t="s">
        <v>246</v>
      </c>
      <c r="Z58" s="37" t="s">
        <v>247</v>
      </c>
      <c r="AA58" s="37" t="s">
        <v>248</v>
      </c>
      <c r="AB58" s="37" t="s">
        <v>249</v>
      </c>
      <c r="AC58" s="37" t="s">
        <v>250</v>
      </c>
      <c r="AD58" s="37" t="s">
        <v>251</v>
      </c>
      <c r="AE58" s="37" t="s">
        <v>252</v>
      </c>
      <c r="AF58" s="37" t="s">
        <v>253</v>
      </c>
      <c r="AG58" s="37" t="s">
        <v>254</v>
      </c>
      <c r="AH58" s="175" t="s">
        <v>223</v>
      </c>
      <c r="AI58" s="32" t="s">
        <v>224</v>
      </c>
      <c r="AJ58" s="32" t="s">
        <v>225</v>
      </c>
      <c r="AK58" s="171" t="s">
        <v>220</v>
      </c>
      <c r="AL58" s="32" t="s">
        <v>226</v>
      </c>
      <c r="AM58" s="32" t="s">
        <v>227</v>
      </c>
      <c r="AN58" s="32" t="s">
        <v>270</v>
      </c>
      <c r="AP58" s="291"/>
      <c r="AQ58" s="289"/>
      <c r="AR58" s="110" t="s">
        <v>335</v>
      </c>
      <c r="AS58" s="110" t="s">
        <v>336</v>
      </c>
    </row>
    <row r="59" spans="2:45" ht="15" customHeight="1">
      <c r="B59" s="195"/>
      <c r="C59" s="257" t="str">
        <f>IF($D$6="OUI","A","")</f>
        <v/>
      </c>
      <c r="D59" s="197"/>
      <c r="E59" s="196"/>
      <c r="F59" s="197"/>
      <c r="G59" s="197"/>
      <c r="H59" s="196"/>
      <c r="I59" s="197"/>
      <c r="J59" s="257" t="str">
        <f>IF($D$6="OUI","A","")</f>
        <v/>
      </c>
      <c r="K59" s="197"/>
      <c r="L59" s="196"/>
      <c r="M59" s="197"/>
      <c r="N59" s="197"/>
      <c r="O59" s="196"/>
      <c r="P59" s="197"/>
      <c r="Q59" s="202"/>
      <c r="R59" s="198" t="str">
        <f>IF(B59="","",COUNT(C59:Q59))</f>
        <v/>
      </c>
      <c r="S59" s="200"/>
      <c r="T59" s="200"/>
      <c r="U59" s="199" t="str">
        <f>IF(E59="","",IF(E60="","",IF(E59&gt;E60,"V",IF(E59&lt;E60,"D","N"))))</f>
        <v/>
      </c>
      <c r="V59" s="200"/>
      <c r="W59" s="200"/>
      <c r="X59" s="199" t="str">
        <f>IF(H59="","",IF(H64="","",IF(H59&gt;H64,"V",IF(H59&lt;H64,"D","N"))))</f>
        <v/>
      </c>
      <c r="Y59" s="200"/>
      <c r="Z59" s="200"/>
      <c r="AA59" s="200"/>
      <c r="AB59" s="199" t="str">
        <f>IF(L59="","",IF(L61="","",IF(L59&gt;L61,"V",IF(L59&lt;L61,"D","N"))))</f>
        <v/>
      </c>
      <c r="AC59" s="200"/>
      <c r="AD59" s="200"/>
      <c r="AE59" s="199" t="str">
        <f>IF(O59="","",IF(O62="","",IF(O59&gt;O62,"V",IF(O59&lt;O62,"D","N"))))</f>
        <v/>
      </c>
      <c r="AF59" s="200"/>
      <c r="AG59" s="199" t="str">
        <f>IF(Q59="","",IF(Q63="","",IF(Q59&gt;Q63,"V",IF(Q59&lt;Q63,"D","N"))))</f>
        <v/>
      </c>
      <c r="AH59" s="198" t="str">
        <f>IF(B59="","",COUNTIF($S59:$AG59,"V"))</f>
        <v/>
      </c>
      <c r="AI59" s="201" t="str">
        <f>IF(B59="","",COUNTIF($S59:$AG59,"N"))</f>
        <v/>
      </c>
      <c r="AJ59" s="198" t="str">
        <f>IF(B59="","",COUNTIF($S59:$AG59,"D"))</f>
        <v/>
      </c>
      <c r="AK59" s="198" t="str">
        <f>IF(B59="","",(AH59*$D$3)+(AI59*$D$4)+(AJ59*$D$5))</f>
        <v/>
      </c>
      <c r="AL59" s="198" t="str">
        <f>IF(B59="","",SUM(C59:Q59))</f>
        <v/>
      </c>
      <c r="AM59" s="198" t="str">
        <f>IF(B59="","",SUM(E60,H64,L61,O62,Q63))</f>
        <v/>
      </c>
      <c r="AN59" s="198" t="str">
        <f>IF(B59="","",AL59-AM59)</f>
        <v/>
      </c>
      <c r="AP59" s="123" t="str">
        <f>IF(B59="","",IF(AS59=1,"1er",IF(AS59=2,"2ème",IF(AS59=3,"3ème",IF(AS59=4,"4ème",IF(AS59=5,"5ème",IF(AS59=6,"6ème","")))))))</f>
        <v/>
      </c>
      <c r="AQ59" s="124"/>
      <c r="AR59" s="27" t="str">
        <f>IF(B59="","",IF(R59=0,"",AK59*1000000+AN59*1000+AL59))</f>
        <v/>
      </c>
      <c r="AS59" s="112" t="str">
        <f>IF(AR59="","",RANK(AR59,$AR$59:$AR$64,0))</f>
        <v/>
      </c>
    </row>
    <row r="60" spans="2:45" ht="15" customHeight="1">
      <c r="B60" s="195"/>
      <c r="C60" s="197"/>
      <c r="D60" s="257" t="str">
        <f>IF($D$6="OUI","A","")</f>
        <v/>
      </c>
      <c r="E60" s="196"/>
      <c r="F60" s="197"/>
      <c r="G60" s="196"/>
      <c r="H60" s="197"/>
      <c r="I60" s="196"/>
      <c r="J60" s="197"/>
      <c r="K60" s="257" t="str">
        <f>IF($D$6="OUI","A","")</f>
        <v/>
      </c>
      <c r="L60" s="197"/>
      <c r="M60" s="196"/>
      <c r="N60" s="257" t="str">
        <f>IF($D$6="OUI","A","")</f>
        <v/>
      </c>
      <c r="O60" s="197"/>
      <c r="P60" s="196"/>
      <c r="Q60" s="226"/>
      <c r="R60" s="198" t="str">
        <f t="shared" ref="R60:R64" si="40">IF(B60="","",COUNT(C60:Q60))</f>
        <v/>
      </c>
      <c r="S60" s="200"/>
      <c r="T60" s="200"/>
      <c r="U60" s="199" t="str">
        <f>IF(E59="","",IF(E60="","",IF(E59&lt;E60,"V",IF(E59&gt;E60,"D","N"))))</f>
        <v/>
      </c>
      <c r="V60" s="200"/>
      <c r="W60" s="199" t="str">
        <f>IF(G60="","",IF(G61="","",IF(G60&gt;G61,"V",IF(G60&lt;G61,"D","N"))))</f>
        <v/>
      </c>
      <c r="X60" s="200"/>
      <c r="Y60" s="199" t="str">
        <f>IF(I60="","",IF(I62="","",IF(I60&gt;I62,"V",IF(I60&lt;I62,"D","N"))))</f>
        <v/>
      </c>
      <c r="Z60" s="200"/>
      <c r="AA60" s="200"/>
      <c r="AB60" s="200"/>
      <c r="AC60" s="199" t="str">
        <f>IF(M60="","",IF(M63="","",IF(M60&gt;M63,"V",IF(M60&lt;M63,"D","N"))))</f>
        <v/>
      </c>
      <c r="AD60" s="200"/>
      <c r="AE60" s="200"/>
      <c r="AF60" s="199" t="str">
        <f>IF(P60="","",IF(P64="","",IF(P60&gt;P64,"V",IF(P60&lt;P64,"D","N"))))</f>
        <v/>
      </c>
      <c r="AG60" s="200"/>
      <c r="AH60" s="198" t="str">
        <f t="shared" ref="AH60:AH64" si="41">IF(B60="","",COUNTIF($S60:$AG60,"V"))</f>
        <v/>
      </c>
      <c r="AI60" s="201" t="str">
        <f t="shared" ref="AI60:AI64" si="42">IF(B60="","",COUNTIF($S60:$AG60,"N"))</f>
        <v/>
      </c>
      <c r="AJ60" s="198" t="str">
        <f t="shared" ref="AJ60:AJ64" si="43">IF(B60="","",COUNTIF($S60:$AG60,"D"))</f>
        <v/>
      </c>
      <c r="AK60" s="198" t="str">
        <f t="shared" ref="AK60:AK64" si="44">IF(B60="","",(AH60*$D$3)+(AI60*$D$4)+(AJ60*$D$5))</f>
        <v/>
      </c>
      <c r="AL60" s="198" t="str">
        <f t="shared" ref="AL60:AL64" si="45">IF(B60="","",SUM(C60:Q60))</f>
        <v/>
      </c>
      <c r="AM60" s="198" t="str">
        <f>IF(B60="","",SUM(E59,G61,I62,M63,P64))</f>
        <v/>
      </c>
      <c r="AN60" s="198" t="str">
        <f t="shared" ref="AN60:AN64" si="46">IF(B60="","",AL60-AM60)</f>
        <v/>
      </c>
      <c r="AP60" s="123" t="str">
        <f t="shared" ref="AP60:AP64" si="47">IF(B60="","",IF(AS60=1,"1er",IF(AS60=2,"2ème",IF(AS60=3,"3ème",IF(AS60=4,"4ème",IF(AS60=5,"5ème",IF(AS60=6,"6ème","")))))))</f>
        <v/>
      </c>
      <c r="AQ60" s="124"/>
      <c r="AR60" s="27" t="str">
        <f t="shared" ref="AR60:AR64" si="48">IF(B60="","",IF(R60=0,"",AK60*1000000+AN60*1000+AL60))</f>
        <v/>
      </c>
      <c r="AS60" s="112" t="str">
        <f t="shared" ref="AS60:AS64" si="49">IF(AR60="","",RANK(AR60,$AR$59:$AR$64,0))</f>
        <v/>
      </c>
    </row>
    <row r="61" spans="2:45" ht="15" customHeight="1">
      <c r="B61" s="195"/>
      <c r="C61" s="196"/>
      <c r="D61" s="197"/>
      <c r="E61" s="257" t="str">
        <f>IF($D$6="OUI","A","")</f>
        <v/>
      </c>
      <c r="F61" s="197"/>
      <c r="G61" s="196"/>
      <c r="H61" s="197"/>
      <c r="I61" s="197"/>
      <c r="J61" s="196"/>
      <c r="K61" s="197"/>
      <c r="L61" s="196"/>
      <c r="M61" s="197"/>
      <c r="N61" s="196"/>
      <c r="O61" s="247"/>
      <c r="P61" s="257" t="str">
        <f>IF($D$6="OUI","A","")</f>
        <v/>
      </c>
      <c r="Q61" s="247"/>
      <c r="R61" s="198" t="str">
        <f t="shared" si="40"/>
        <v/>
      </c>
      <c r="S61" s="199" t="str">
        <f>IF(C61="","",IF(C62="","",IF(C61&gt;C62,"V",IF(C61&lt;C62,"D","N"))))</f>
        <v/>
      </c>
      <c r="T61" s="200"/>
      <c r="U61" s="200"/>
      <c r="V61" s="200"/>
      <c r="W61" s="199" t="str">
        <f>IF(G60="","",IF(G61="","",IF(G60&lt;G61,"V",IF(G60&gt;G61,"D","N"))))</f>
        <v/>
      </c>
      <c r="X61" s="200"/>
      <c r="Y61" s="200"/>
      <c r="Z61" s="199" t="str">
        <f>IF(J61="","",IF(J63="","",IF(J61&gt;J63,"V",IF(J61&lt;J63,"D","N"))))</f>
        <v/>
      </c>
      <c r="AA61" s="200"/>
      <c r="AB61" s="199" t="str">
        <f>IF(L59="","",IF(L61="","",IF(L59&lt;L61,"V",IF(L59&gt;L61,"D","N"))))</f>
        <v/>
      </c>
      <c r="AC61" s="200"/>
      <c r="AD61" s="199" t="str">
        <f>IF(N61="","",IF(N64="","",IF(N61&gt;N64,"V",IF(N61&lt;N64,"D","N"))))</f>
        <v/>
      </c>
      <c r="AE61" s="200"/>
      <c r="AF61" s="200"/>
      <c r="AG61" s="200"/>
      <c r="AH61" s="198" t="str">
        <f t="shared" si="41"/>
        <v/>
      </c>
      <c r="AI61" s="201" t="str">
        <f t="shared" si="42"/>
        <v/>
      </c>
      <c r="AJ61" s="198" t="str">
        <f t="shared" si="43"/>
        <v/>
      </c>
      <c r="AK61" s="198" t="str">
        <f t="shared" si="44"/>
        <v/>
      </c>
      <c r="AL61" s="198" t="str">
        <f t="shared" si="45"/>
        <v/>
      </c>
      <c r="AM61" s="198" t="str">
        <f>IF(B61="","",SUM(C62,G60,J63,L59,N64))</f>
        <v/>
      </c>
      <c r="AN61" s="198" t="str">
        <f t="shared" si="46"/>
        <v/>
      </c>
      <c r="AP61" s="123" t="str">
        <f t="shared" si="47"/>
        <v/>
      </c>
      <c r="AQ61" s="124"/>
      <c r="AR61" s="27" t="str">
        <f t="shared" si="48"/>
        <v/>
      </c>
      <c r="AS61" s="112" t="str">
        <f t="shared" si="49"/>
        <v/>
      </c>
    </row>
    <row r="62" spans="2:45" ht="15" customHeight="1">
      <c r="B62" s="195"/>
      <c r="C62" s="196"/>
      <c r="D62" s="197"/>
      <c r="E62" s="197"/>
      <c r="F62" s="196"/>
      <c r="G62" s="257" t="str">
        <f>IF($D$6="OUI","A","")</f>
        <v/>
      </c>
      <c r="H62" s="197"/>
      <c r="I62" s="196"/>
      <c r="J62" s="197"/>
      <c r="K62" s="196"/>
      <c r="L62" s="197"/>
      <c r="M62" s="257" t="str">
        <f>IF($D$6="OUI","A","")</f>
        <v/>
      </c>
      <c r="N62" s="197"/>
      <c r="O62" s="196"/>
      <c r="P62" s="247"/>
      <c r="Q62" s="257" t="str">
        <f>IF($D$6="OUI","A","")</f>
        <v/>
      </c>
      <c r="R62" s="198" t="str">
        <f t="shared" si="40"/>
        <v/>
      </c>
      <c r="S62" s="199" t="str">
        <f>IF(C61="","",IF(C62="","",IF(C61&lt;C62,"V",IF(C61&gt;C62,"D","N"))))</f>
        <v/>
      </c>
      <c r="T62" s="200"/>
      <c r="U62" s="200"/>
      <c r="V62" s="199" t="str">
        <f>IF(F62="","",IF(F63="","",IF(F62&gt;F63,"V",IF(F62&lt;F63,"D","N"))))</f>
        <v/>
      </c>
      <c r="W62" s="200"/>
      <c r="X62" s="200"/>
      <c r="Y62" s="199" t="str">
        <f>IF(I60="","",IF(I62="","",IF(I60&lt;I62,"V",IF(I60&gt;I62,"D","N"))))</f>
        <v/>
      </c>
      <c r="Z62" s="200"/>
      <c r="AA62" s="199" t="str">
        <f>IF(K62="","",IF(K64="","",IF(K62&gt;K64,"V",IF(K62&lt;K64,"D","N"))))</f>
        <v/>
      </c>
      <c r="AB62" s="200"/>
      <c r="AC62" s="200"/>
      <c r="AD62" s="200"/>
      <c r="AE62" s="199" t="str">
        <f>IF(O59="","",IF(O62="","",IF(O59&lt;O62,"V",IF(O59&gt;O62,"D","N"))))</f>
        <v/>
      </c>
      <c r="AF62" s="200"/>
      <c r="AG62" s="200"/>
      <c r="AH62" s="198" t="str">
        <f t="shared" si="41"/>
        <v/>
      </c>
      <c r="AI62" s="201" t="str">
        <f t="shared" si="42"/>
        <v/>
      </c>
      <c r="AJ62" s="198" t="str">
        <f t="shared" si="43"/>
        <v/>
      </c>
      <c r="AK62" s="198" t="str">
        <f t="shared" si="44"/>
        <v/>
      </c>
      <c r="AL62" s="198" t="str">
        <f t="shared" si="45"/>
        <v/>
      </c>
      <c r="AM62" s="198" t="str">
        <f>IF(B62="","",SUM(C61,F63,I60,K64,O59))</f>
        <v/>
      </c>
      <c r="AN62" s="198" t="str">
        <f t="shared" si="46"/>
        <v/>
      </c>
      <c r="AP62" s="123" t="str">
        <f t="shared" si="47"/>
        <v/>
      </c>
      <c r="AQ62" s="124"/>
      <c r="AR62" s="27" t="str">
        <f t="shared" si="48"/>
        <v/>
      </c>
      <c r="AS62" s="112" t="str">
        <f t="shared" si="49"/>
        <v/>
      </c>
    </row>
    <row r="63" spans="2:45" ht="15" customHeight="1">
      <c r="B63" s="195"/>
      <c r="C63" s="197"/>
      <c r="D63" s="196"/>
      <c r="E63" s="197"/>
      <c r="F63" s="196"/>
      <c r="G63" s="197"/>
      <c r="H63" s="257" t="str">
        <f>IF($D$6="OUI","A","")</f>
        <v/>
      </c>
      <c r="I63" s="197"/>
      <c r="J63" s="196"/>
      <c r="K63" s="197"/>
      <c r="L63" s="257" t="str">
        <f>IF($D$6="OUI","A","")</f>
        <v/>
      </c>
      <c r="M63" s="196"/>
      <c r="N63" s="197"/>
      <c r="O63" s="257" t="str">
        <f>IF($D$6="OUI","A","")</f>
        <v/>
      </c>
      <c r="P63" s="197"/>
      <c r="Q63" s="202"/>
      <c r="R63" s="198" t="str">
        <f t="shared" si="40"/>
        <v/>
      </c>
      <c r="S63" s="200"/>
      <c r="T63" s="199" t="str">
        <f>IF(D63="","",IF(D64="","",IF(D63&gt;D64,"V",IF(D63&lt;D64,"D","N"))))</f>
        <v/>
      </c>
      <c r="U63" s="200"/>
      <c r="V63" s="199" t="str">
        <f>IF(F62="","",IF(F63="","",IF(F62&lt;F63,"V",IF(F62&gt;F63,"D","N"))))</f>
        <v/>
      </c>
      <c r="W63" s="200"/>
      <c r="X63" s="200"/>
      <c r="Y63" s="200"/>
      <c r="Z63" s="199" t="str">
        <f>IF(J61="","",IF(J63="","",IF(J61&lt;J63,"V",IF(J61&gt;J63,"D","N"))))</f>
        <v/>
      </c>
      <c r="AA63" s="200"/>
      <c r="AB63" s="200"/>
      <c r="AC63" s="199" t="str">
        <f>IF(M60="","",IF(M63="","",IF(M60&lt;M63,"V",IF(M60&gt;M63,"D","N"))))</f>
        <v/>
      </c>
      <c r="AD63" s="200"/>
      <c r="AE63" s="200"/>
      <c r="AF63" s="200"/>
      <c r="AG63" s="199" t="str">
        <f>IF(Q59="","",IF(Q63="","",IF(Q59&lt;Q63,"V",IF(Q59&gt;Q63,"D","N"))))</f>
        <v/>
      </c>
      <c r="AH63" s="198" t="str">
        <f t="shared" si="41"/>
        <v/>
      </c>
      <c r="AI63" s="201" t="str">
        <f t="shared" si="42"/>
        <v/>
      </c>
      <c r="AJ63" s="198" t="str">
        <f t="shared" si="43"/>
        <v/>
      </c>
      <c r="AK63" s="198" t="str">
        <f t="shared" si="44"/>
        <v/>
      </c>
      <c r="AL63" s="198" t="str">
        <f t="shared" si="45"/>
        <v/>
      </c>
      <c r="AM63" s="198" t="str">
        <f>IF(B63="","",SUM(D64,F62,J61,M60,Q59))</f>
        <v/>
      </c>
      <c r="AN63" s="198" t="str">
        <f t="shared" si="46"/>
        <v/>
      </c>
      <c r="AP63" s="123" t="str">
        <f t="shared" si="47"/>
        <v/>
      </c>
      <c r="AQ63" s="124"/>
      <c r="AR63" s="27" t="str">
        <f t="shared" si="48"/>
        <v/>
      </c>
      <c r="AS63" s="112" t="str">
        <f t="shared" si="49"/>
        <v/>
      </c>
    </row>
    <row r="64" spans="2:45" ht="15" customHeight="1">
      <c r="B64" s="195"/>
      <c r="C64" s="197"/>
      <c r="D64" s="196"/>
      <c r="E64" s="197"/>
      <c r="F64" s="257" t="str">
        <f>IF($D$6="OUI","A","")</f>
        <v/>
      </c>
      <c r="G64" s="197"/>
      <c r="H64" s="196"/>
      <c r="I64" s="257" t="str">
        <f>IF($D$6="OUI","A","")</f>
        <v/>
      </c>
      <c r="J64" s="197"/>
      <c r="K64" s="196"/>
      <c r="L64" s="197"/>
      <c r="M64" s="197"/>
      <c r="N64" s="196"/>
      <c r="O64" s="197"/>
      <c r="P64" s="196"/>
      <c r="Q64" s="226"/>
      <c r="R64" s="198" t="str">
        <f t="shared" si="40"/>
        <v/>
      </c>
      <c r="S64" s="200"/>
      <c r="T64" s="199" t="str">
        <f>IF(D63="","",IF(D64="","",IF(D63&lt;D64,"V",IF(D63&gt;D64,"D","N"))))</f>
        <v/>
      </c>
      <c r="U64" s="200"/>
      <c r="V64" s="200"/>
      <c r="W64" s="200"/>
      <c r="X64" s="199" t="str">
        <f>IF(H59="","",IF(H64="","",IF(H59&lt;H64,"V",IF(H59&gt;H64,"D","N"))))</f>
        <v/>
      </c>
      <c r="Y64" s="200"/>
      <c r="Z64" s="200"/>
      <c r="AA64" s="199" t="str">
        <f>IF(K62="","",IF(K64="","",IF(K62&lt;K64,"V",IF(K62&gt;K64,"D","N"))))</f>
        <v/>
      </c>
      <c r="AB64" s="200"/>
      <c r="AC64" s="200"/>
      <c r="AD64" s="199" t="str">
        <f>IF(N61="","",IF(N64="","",IF(N61&lt;N64,"V",IF(N61&gt;N64,"D","N"))))</f>
        <v/>
      </c>
      <c r="AE64" s="200"/>
      <c r="AF64" s="199" t="str">
        <f>IF(P60="","",IF(P64="","",IF(P60&lt;P64,"V",IF(P60&gt;P64,"D","N"))))</f>
        <v/>
      </c>
      <c r="AG64" s="200"/>
      <c r="AH64" s="198" t="str">
        <f t="shared" si="41"/>
        <v/>
      </c>
      <c r="AI64" s="201" t="str">
        <f t="shared" si="42"/>
        <v/>
      </c>
      <c r="AJ64" s="198" t="str">
        <f t="shared" si="43"/>
        <v/>
      </c>
      <c r="AK64" s="198" t="str">
        <f t="shared" si="44"/>
        <v/>
      </c>
      <c r="AL64" s="198" t="str">
        <f t="shared" si="45"/>
        <v/>
      </c>
      <c r="AM64" s="198" t="str">
        <f>IF(B64="","",SUM(D63,H59,K62,N61,P60))</f>
        <v/>
      </c>
      <c r="AN64" s="198" t="str">
        <f t="shared" si="46"/>
        <v/>
      </c>
      <c r="AP64" s="123" t="str">
        <f t="shared" si="47"/>
        <v/>
      </c>
      <c r="AQ64" s="124"/>
      <c r="AR64" s="27" t="str">
        <f t="shared" si="48"/>
        <v/>
      </c>
      <c r="AS64" s="112" t="str">
        <f t="shared" si="49"/>
        <v/>
      </c>
    </row>
    <row r="65" spans="2:45" ht="9.75" customHeight="1"/>
    <row r="66" spans="2:45" ht="9.75" customHeight="1"/>
    <row r="67" spans="2:45" ht="9.75" customHeight="1"/>
    <row r="68" spans="2:45" ht="9.75" customHeight="1"/>
    <row r="69" spans="2:45" ht="17.25" customHeight="1">
      <c r="B69" s="244" t="s">
        <v>236</v>
      </c>
      <c r="C69" s="33"/>
      <c r="D69" s="34"/>
      <c r="E69" s="172"/>
      <c r="F69" s="34"/>
      <c r="G69" s="34"/>
      <c r="H69" s="34"/>
      <c r="I69" s="34" t="s">
        <v>366</v>
      </c>
      <c r="J69" s="34"/>
      <c r="K69" s="34"/>
      <c r="L69" s="34"/>
      <c r="M69" s="34"/>
      <c r="N69" s="34"/>
      <c r="O69" s="34"/>
      <c r="P69" s="34"/>
      <c r="Q69" s="35"/>
      <c r="R69" s="34"/>
      <c r="S69" s="36"/>
      <c r="T69" s="36"/>
      <c r="U69" s="39"/>
      <c r="V69" s="36"/>
      <c r="W69" s="36"/>
      <c r="X69" s="36"/>
      <c r="Y69" s="36"/>
      <c r="Z69" s="49" t="s">
        <v>230</v>
      </c>
      <c r="AA69" s="36"/>
      <c r="AB69" s="36"/>
      <c r="AC69" s="36"/>
      <c r="AD69" s="36"/>
      <c r="AE69" s="36"/>
      <c r="AF69" s="36"/>
      <c r="AG69" s="36"/>
      <c r="AH69" s="34"/>
      <c r="AI69" s="34" t="str">
        <f>"SUIVI DES MATCHS (G="&amp;IF($D$3="",0,$D$3)&amp;"pts / N="&amp;IF($D$4="",0,$D$4)&amp;"pts / P="&amp;IF($D$5="",0,$D$5)&amp;"pts)"</f>
        <v>SUIVI DES MATCHS (G=0pts / N=0pts / P=0pts)</v>
      </c>
      <c r="AJ69" s="34"/>
      <c r="AK69" s="35"/>
      <c r="AL69" s="33"/>
      <c r="AM69" s="34" t="s">
        <v>221</v>
      </c>
      <c r="AN69" s="35"/>
      <c r="AP69" s="290" t="s">
        <v>229</v>
      </c>
      <c r="AQ69" s="288" t="s">
        <v>367</v>
      </c>
      <c r="AR69" s="108" t="s">
        <v>334</v>
      </c>
      <c r="AS69" s="108" t="s">
        <v>229</v>
      </c>
    </row>
    <row r="70" spans="2:45" ht="17.25" customHeight="1">
      <c r="B70" s="32" t="s">
        <v>317</v>
      </c>
      <c r="C70" s="174" t="s">
        <v>217</v>
      </c>
      <c r="D70" s="174" t="s">
        <v>218</v>
      </c>
      <c r="E70" s="174" t="s">
        <v>219</v>
      </c>
      <c r="F70" s="174" t="s">
        <v>241</v>
      </c>
      <c r="G70" s="174" t="s">
        <v>242</v>
      </c>
      <c r="H70" s="174" t="s">
        <v>243</v>
      </c>
      <c r="I70" s="174" t="s">
        <v>246</v>
      </c>
      <c r="J70" s="174" t="s">
        <v>247</v>
      </c>
      <c r="K70" s="174" t="s">
        <v>248</v>
      </c>
      <c r="L70" s="121" t="s">
        <v>249</v>
      </c>
      <c r="M70" s="121" t="s">
        <v>250</v>
      </c>
      <c r="N70" s="121" t="s">
        <v>251</v>
      </c>
      <c r="O70" s="121" t="s">
        <v>252</v>
      </c>
      <c r="P70" s="121" t="s">
        <v>253</v>
      </c>
      <c r="Q70" s="121" t="s">
        <v>254</v>
      </c>
      <c r="R70" s="175" t="s">
        <v>222</v>
      </c>
      <c r="S70" s="37" t="s">
        <v>217</v>
      </c>
      <c r="T70" s="37" t="s">
        <v>218</v>
      </c>
      <c r="U70" s="37" t="s">
        <v>219</v>
      </c>
      <c r="V70" s="37" t="s">
        <v>241</v>
      </c>
      <c r="W70" s="37" t="s">
        <v>242</v>
      </c>
      <c r="X70" s="37" t="s">
        <v>243</v>
      </c>
      <c r="Y70" s="37" t="s">
        <v>246</v>
      </c>
      <c r="Z70" s="37" t="s">
        <v>247</v>
      </c>
      <c r="AA70" s="37" t="s">
        <v>248</v>
      </c>
      <c r="AB70" s="37" t="s">
        <v>249</v>
      </c>
      <c r="AC70" s="37" t="s">
        <v>250</v>
      </c>
      <c r="AD70" s="37" t="s">
        <v>251</v>
      </c>
      <c r="AE70" s="37" t="s">
        <v>252</v>
      </c>
      <c r="AF70" s="37" t="s">
        <v>253</v>
      </c>
      <c r="AG70" s="37" t="s">
        <v>254</v>
      </c>
      <c r="AH70" s="175" t="s">
        <v>223</v>
      </c>
      <c r="AI70" s="32" t="s">
        <v>224</v>
      </c>
      <c r="AJ70" s="32" t="s">
        <v>225</v>
      </c>
      <c r="AK70" s="171" t="s">
        <v>220</v>
      </c>
      <c r="AL70" s="32" t="s">
        <v>226</v>
      </c>
      <c r="AM70" s="32" t="s">
        <v>227</v>
      </c>
      <c r="AN70" s="32" t="s">
        <v>270</v>
      </c>
      <c r="AP70" s="291"/>
      <c r="AQ70" s="289"/>
      <c r="AR70" s="110" t="s">
        <v>335</v>
      </c>
      <c r="AS70" s="110" t="s">
        <v>336</v>
      </c>
    </row>
    <row r="71" spans="2:45" ht="15" customHeight="1">
      <c r="B71" s="195"/>
      <c r="C71" s="257" t="str">
        <f>IF($D$6="OUI","A","")</f>
        <v/>
      </c>
      <c r="D71" s="197"/>
      <c r="E71" s="196"/>
      <c r="F71" s="197"/>
      <c r="G71" s="197"/>
      <c r="H71" s="196"/>
      <c r="I71" s="197"/>
      <c r="J71" s="257" t="str">
        <f>IF($D$6="OUI","A","")</f>
        <v/>
      </c>
      <c r="K71" s="197"/>
      <c r="L71" s="196"/>
      <c r="M71" s="197"/>
      <c r="N71" s="197"/>
      <c r="O71" s="196"/>
      <c r="P71" s="197"/>
      <c r="Q71" s="202"/>
      <c r="R71" s="198" t="str">
        <f>IF(B71="","",COUNT(C71:Q71))</f>
        <v/>
      </c>
      <c r="S71" s="200"/>
      <c r="T71" s="200"/>
      <c r="U71" s="199" t="str">
        <f>IF(E71="","",IF(E72="","",IF(E71&gt;E72,"V",IF(E71&lt;E72,"D","N"))))</f>
        <v/>
      </c>
      <c r="V71" s="200"/>
      <c r="W71" s="200"/>
      <c r="X71" s="199" t="str">
        <f>IF(H71="","",IF(H76="","",IF(H71&gt;H76,"V",IF(H71&lt;H76,"D","N"))))</f>
        <v/>
      </c>
      <c r="Y71" s="200"/>
      <c r="Z71" s="200"/>
      <c r="AA71" s="200"/>
      <c r="AB71" s="199" t="str">
        <f>IF(L71="","",IF(L73="","",IF(L71&gt;L73,"V",IF(L71&lt;L73,"D","N"))))</f>
        <v/>
      </c>
      <c r="AC71" s="200"/>
      <c r="AD71" s="200"/>
      <c r="AE71" s="199" t="str">
        <f>IF(O71="","",IF(O74="","",IF(O71&gt;O74,"V",IF(O71&lt;O74,"D","N"))))</f>
        <v/>
      </c>
      <c r="AF71" s="200"/>
      <c r="AG71" s="199" t="str">
        <f>IF(Q71="","",IF(Q75="","",IF(Q71&gt;Q75,"V",IF(Q71&lt;Q75,"D","N"))))</f>
        <v/>
      </c>
      <c r="AH71" s="198" t="str">
        <f>IF(B71="","",COUNTIF($S71:$AG71,"V"))</f>
        <v/>
      </c>
      <c r="AI71" s="201" t="str">
        <f>IF(B71="","",COUNTIF($S71:$AG71,"N"))</f>
        <v/>
      </c>
      <c r="AJ71" s="198" t="str">
        <f>IF(B71="","",COUNTIF($S71:$AG71,"D"))</f>
        <v/>
      </c>
      <c r="AK71" s="198" t="str">
        <f>IF(B71="","",(AH71*$D$3)+(AI71*$D$4)+(AJ71*$D$5))</f>
        <v/>
      </c>
      <c r="AL71" s="198" t="str">
        <f>IF(B71="","",SUM(C71:Q71))</f>
        <v/>
      </c>
      <c r="AM71" s="198" t="str">
        <f>IF(B71="","",SUM(E72,H76,L73,O74,Q75))</f>
        <v/>
      </c>
      <c r="AN71" s="198" t="str">
        <f>IF(B71="","",AL71-AM71)</f>
        <v/>
      </c>
      <c r="AP71" s="123" t="str">
        <f>IF(B71="","",IF(AS71=1,"1er",IF(AS71=2,"2ème",IF(AS71=3,"3ème",IF(AS71=4,"4ème",IF(AS71=5,"5ème",IF(AS71=6,"6ème","")))))))</f>
        <v/>
      </c>
      <c r="AQ71" s="124"/>
      <c r="AR71" s="27" t="str">
        <f>IF(B71="","",IF(R71=0,"",AK71*1000000+AN71*1000+AL71))</f>
        <v/>
      </c>
      <c r="AS71" s="112" t="str">
        <f>IF(AR71="","",RANK(AR71,$AR$71:$AR$76,0))</f>
        <v/>
      </c>
    </row>
    <row r="72" spans="2:45" ht="15" customHeight="1">
      <c r="B72" s="195"/>
      <c r="C72" s="197"/>
      <c r="D72" s="257" t="str">
        <f>IF($D$6="OUI","A","")</f>
        <v/>
      </c>
      <c r="E72" s="196"/>
      <c r="F72" s="197"/>
      <c r="G72" s="196"/>
      <c r="H72" s="197"/>
      <c r="I72" s="196"/>
      <c r="J72" s="197"/>
      <c r="K72" s="257" t="str">
        <f>IF($D$6="OUI","A","")</f>
        <v/>
      </c>
      <c r="L72" s="197"/>
      <c r="M72" s="196"/>
      <c r="N72" s="257" t="str">
        <f>IF($D$6="OUI","A","")</f>
        <v/>
      </c>
      <c r="O72" s="197"/>
      <c r="P72" s="196"/>
      <c r="Q72" s="226"/>
      <c r="R72" s="198" t="str">
        <f t="shared" ref="R72:R76" si="50">IF(B72="","",COUNT(C72:Q72))</f>
        <v/>
      </c>
      <c r="S72" s="200"/>
      <c r="T72" s="200"/>
      <c r="U72" s="199" t="str">
        <f>IF(E71="","",IF(E72="","",IF(E71&lt;E72,"V",IF(E71&gt;E72,"D","N"))))</f>
        <v/>
      </c>
      <c r="V72" s="200"/>
      <c r="W72" s="199" t="str">
        <f>IF(G72="","",IF(G73="","",IF(G72&gt;G73,"V",IF(G72&lt;G73,"D","N"))))</f>
        <v/>
      </c>
      <c r="X72" s="200"/>
      <c r="Y72" s="199" t="str">
        <f>IF(I72="","",IF(I74="","",IF(I72&gt;I74,"V",IF(I72&lt;I74,"D","N"))))</f>
        <v/>
      </c>
      <c r="Z72" s="200"/>
      <c r="AA72" s="200"/>
      <c r="AB72" s="200"/>
      <c r="AC72" s="199" t="str">
        <f>IF(M72="","",IF(M75="","",IF(M72&gt;M75,"V",IF(M72&lt;M75,"D","N"))))</f>
        <v/>
      </c>
      <c r="AD72" s="200"/>
      <c r="AE72" s="200"/>
      <c r="AF72" s="199" t="str">
        <f>IF(P72="","",IF(P76="","",IF(P72&gt;P76,"V",IF(P72&lt;P76,"D","N"))))</f>
        <v/>
      </c>
      <c r="AG72" s="200"/>
      <c r="AH72" s="198" t="str">
        <f t="shared" ref="AH72:AH76" si="51">IF(B72="","",COUNTIF($S72:$AG72,"V"))</f>
        <v/>
      </c>
      <c r="AI72" s="201" t="str">
        <f t="shared" ref="AI72:AI76" si="52">IF(B72="","",COUNTIF($S72:$AG72,"N"))</f>
        <v/>
      </c>
      <c r="AJ72" s="198" t="str">
        <f t="shared" ref="AJ72:AJ76" si="53">IF(B72="","",COUNTIF($S72:$AG72,"D"))</f>
        <v/>
      </c>
      <c r="AK72" s="198" t="str">
        <f t="shared" ref="AK72:AK76" si="54">IF(B72="","",(AH72*$D$3)+(AI72*$D$4)+(AJ72*$D$5))</f>
        <v/>
      </c>
      <c r="AL72" s="198" t="str">
        <f t="shared" ref="AL72:AL76" si="55">IF(B72="","",SUM(C72:Q72))</f>
        <v/>
      </c>
      <c r="AM72" s="198" t="str">
        <f>IF(B72="","",SUM(E71,G73,I74,M75,P76))</f>
        <v/>
      </c>
      <c r="AN72" s="198" t="str">
        <f t="shared" ref="AN72:AN76" si="56">IF(B72="","",AL72-AM72)</f>
        <v/>
      </c>
      <c r="AP72" s="123" t="str">
        <f t="shared" ref="AP72:AP76" si="57">IF(B72="","",IF(AS72=1,"1er",IF(AS72=2,"2ème",IF(AS72=3,"3ème",IF(AS72=4,"4ème",IF(AS72=5,"5ème",IF(AS72=6,"6ème","")))))))</f>
        <v/>
      </c>
      <c r="AQ72" s="124"/>
      <c r="AR72" s="27" t="str">
        <f t="shared" ref="AR72:AR76" si="58">IF(B72="","",IF(R72=0,"",AK72*1000000+AN72*1000+AL72))</f>
        <v/>
      </c>
      <c r="AS72" s="112" t="str">
        <f t="shared" ref="AS72:AS76" si="59">IF(AR72="","",RANK(AR72,$AR$71:$AR$76,0))</f>
        <v/>
      </c>
    </row>
    <row r="73" spans="2:45" ht="15" customHeight="1">
      <c r="B73" s="195"/>
      <c r="C73" s="196"/>
      <c r="D73" s="197"/>
      <c r="E73" s="257" t="str">
        <f>IF($D$6="OUI","A","")</f>
        <v/>
      </c>
      <c r="F73" s="197"/>
      <c r="G73" s="196"/>
      <c r="H73" s="197"/>
      <c r="I73" s="197"/>
      <c r="J73" s="196"/>
      <c r="K73" s="197"/>
      <c r="L73" s="196"/>
      <c r="M73" s="197"/>
      <c r="N73" s="196"/>
      <c r="O73" s="247"/>
      <c r="P73" s="257" t="str">
        <f>IF($D$6="OUI","A","")</f>
        <v/>
      </c>
      <c r="Q73" s="247"/>
      <c r="R73" s="198" t="str">
        <f t="shared" si="50"/>
        <v/>
      </c>
      <c r="S73" s="199" t="str">
        <f>IF(C73="","",IF(C74="","",IF(C73&gt;C74,"V",IF(C73&lt;C74,"D","N"))))</f>
        <v/>
      </c>
      <c r="T73" s="200"/>
      <c r="U73" s="200"/>
      <c r="V73" s="200"/>
      <c r="W73" s="199" t="str">
        <f>IF(G72="","",IF(G73="","",IF(G72&lt;G73,"V",IF(G72&gt;G73,"D","N"))))</f>
        <v/>
      </c>
      <c r="X73" s="200"/>
      <c r="Y73" s="200"/>
      <c r="Z73" s="199" t="str">
        <f>IF(J73="","",IF(J75="","",IF(J73&gt;J75,"V",IF(J73&lt;J75,"D","N"))))</f>
        <v/>
      </c>
      <c r="AA73" s="200"/>
      <c r="AB73" s="199" t="str">
        <f>IF(L71="","",IF(L73="","",IF(L71&lt;L73,"V",IF(L71&gt;L73,"D","N"))))</f>
        <v/>
      </c>
      <c r="AC73" s="200"/>
      <c r="AD73" s="199" t="str">
        <f>IF(N73="","",IF(N76="","",IF(N73&gt;N76,"V",IF(N73&lt;N76,"D","N"))))</f>
        <v/>
      </c>
      <c r="AE73" s="200"/>
      <c r="AF73" s="200"/>
      <c r="AG73" s="200"/>
      <c r="AH73" s="198" t="str">
        <f t="shared" si="51"/>
        <v/>
      </c>
      <c r="AI73" s="201" t="str">
        <f t="shared" si="52"/>
        <v/>
      </c>
      <c r="AJ73" s="198" t="str">
        <f t="shared" si="53"/>
        <v/>
      </c>
      <c r="AK73" s="198" t="str">
        <f t="shared" si="54"/>
        <v/>
      </c>
      <c r="AL73" s="198" t="str">
        <f t="shared" si="55"/>
        <v/>
      </c>
      <c r="AM73" s="198" t="str">
        <f>IF(B73="","",SUM(C74,G72,J75,L71,N76))</f>
        <v/>
      </c>
      <c r="AN73" s="198" t="str">
        <f t="shared" si="56"/>
        <v/>
      </c>
      <c r="AP73" s="123" t="str">
        <f t="shared" si="57"/>
        <v/>
      </c>
      <c r="AQ73" s="124"/>
      <c r="AR73" s="27" t="str">
        <f t="shared" si="58"/>
        <v/>
      </c>
      <c r="AS73" s="112" t="str">
        <f t="shared" si="59"/>
        <v/>
      </c>
    </row>
    <row r="74" spans="2:45" ht="15" customHeight="1">
      <c r="B74" s="195"/>
      <c r="C74" s="196"/>
      <c r="D74" s="197"/>
      <c r="E74" s="197"/>
      <c r="F74" s="196"/>
      <c r="G74" s="257" t="str">
        <f>IF($D$6="OUI","A","")</f>
        <v/>
      </c>
      <c r="H74" s="197"/>
      <c r="I74" s="196"/>
      <c r="J74" s="197"/>
      <c r="K74" s="196"/>
      <c r="L74" s="197"/>
      <c r="M74" s="257" t="str">
        <f>IF($D$6="OUI","A","")</f>
        <v/>
      </c>
      <c r="N74" s="197"/>
      <c r="O74" s="196"/>
      <c r="P74" s="247"/>
      <c r="Q74" s="257" t="str">
        <f>IF($D$6="OUI","A","")</f>
        <v/>
      </c>
      <c r="R74" s="198" t="str">
        <f t="shared" si="50"/>
        <v/>
      </c>
      <c r="S74" s="199" t="str">
        <f>IF(C73="","",IF(C74="","",IF(C73&lt;C74,"V",IF(C73&gt;C74,"D","N"))))</f>
        <v/>
      </c>
      <c r="T74" s="200"/>
      <c r="U74" s="200"/>
      <c r="V74" s="199" t="str">
        <f>IF(F74="","",IF(F75="","",IF(F74&gt;F75,"V",IF(F74&lt;F75,"D","N"))))</f>
        <v/>
      </c>
      <c r="W74" s="200"/>
      <c r="X74" s="200"/>
      <c r="Y74" s="199" t="str">
        <f>IF(I72="","",IF(I74="","",IF(I72&lt;I74,"V",IF(I72&gt;I74,"D","N"))))</f>
        <v/>
      </c>
      <c r="Z74" s="200"/>
      <c r="AA74" s="199" t="str">
        <f>IF(K74="","",IF(K76="","",IF(K74&gt;K76,"V",IF(K74&lt;K76,"D","N"))))</f>
        <v/>
      </c>
      <c r="AB74" s="200"/>
      <c r="AC74" s="200"/>
      <c r="AD74" s="200"/>
      <c r="AE74" s="199" t="str">
        <f>IF(O71="","",IF(O74="","",IF(O71&lt;O74,"V",IF(O71&gt;O74,"D","N"))))</f>
        <v/>
      </c>
      <c r="AF74" s="200"/>
      <c r="AG74" s="200"/>
      <c r="AH74" s="198" t="str">
        <f t="shared" si="51"/>
        <v/>
      </c>
      <c r="AI74" s="201" t="str">
        <f t="shared" si="52"/>
        <v/>
      </c>
      <c r="AJ74" s="198" t="str">
        <f t="shared" si="53"/>
        <v/>
      </c>
      <c r="AK74" s="198" t="str">
        <f t="shared" si="54"/>
        <v/>
      </c>
      <c r="AL74" s="198" t="str">
        <f t="shared" si="55"/>
        <v/>
      </c>
      <c r="AM74" s="198" t="str">
        <f>IF(B74="","",SUM(C73,F75,I72,K76,O71))</f>
        <v/>
      </c>
      <c r="AN74" s="198" t="str">
        <f t="shared" si="56"/>
        <v/>
      </c>
      <c r="AP74" s="123" t="str">
        <f t="shared" si="57"/>
        <v/>
      </c>
      <c r="AQ74" s="124"/>
      <c r="AR74" s="27" t="str">
        <f t="shared" si="58"/>
        <v/>
      </c>
      <c r="AS74" s="112" t="str">
        <f t="shared" si="59"/>
        <v/>
      </c>
    </row>
    <row r="75" spans="2:45" ht="15" customHeight="1">
      <c r="B75" s="195"/>
      <c r="C75" s="197"/>
      <c r="D75" s="196"/>
      <c r="E75" s="197"/>
      <c r="F75" s="196"/>
      <c r="G75" s="197"/>
      <c r="H75" s="257" t="str">
        <f>IF($D$6="OUI","A","")</f>
        <v/>
      </c>
      <c r="I75" s="197"/>
      <c r="J75" s="196"/>
      <c r="K75" s="197"/>
      <c r="L75" s="257" t="str">
        <f>IF($D$6="OUI","A","")</f>
        <v/>
      </c>
      <c r="M75" s="196"/>
      <c r="N75" s="197"/>
      <c r="O75" s="257" t="str">
        <f>IF($D$6="OUI","A","")</f>
        <v/>
      </c>
      <c r="P75" s="197"/>
      <c r="Q75" s="202"/>
      <c r="R75" s="198" t="str">
        <f t="shared" si="50"/>
        <v/>
      </c>
      <c r="S75" s="200"/>
      <c r="T75" s="199" t="str">
        <f>IF(D75="","",IF(D76="","",IF(D75&gt;D76,"V",IF(D75&lt;D76,"D","N"))))</f>
        <v/>
      </c>
      <c r="U75" s="200"/>
      <c r="V75" s="199" t="str">
        <f>IF(F74="","",IF(F75="","",IF(F74&lt;F75,"V",IF(F74&gt;F75,"D","N"))))</f>
        <v/>
      </c>
      <c r="W75" s="200"/>
      <c r="X75" s="200"/>
      <c r="Y75" s="200"/>
      <c r="Z75" s="199" t="str">
        <f>IF(J73="","",IF(J75="","",IF(J73&lt;J75,"V",IF(J73&gt;J75,"D","N"))))</f>
        <v/>
      </c>
      <c r="AA75" s="200"/>
      <c r="AB75" s="200"/>
      <c r="AC75" s="199" t="str">
        <f>IF(M72="","",IF(M75="","",IF(M72&lt;M75,"V",IF(M72&gt;M75,"D","N"))))</f>
        <v/>
      </c>
      <c r="AD75" s="200"/>
      <c r="AE75" s="200"/>
      <c r="AF75" s="200"/>
      <c r="AG75" s="199" t="str">
        <f>IF(Q71="","",IF(Q75="","",IF(Q71&lt;Q75,"V",IF(Q71&gt;Q75,"D","N"))))</f>
        <v/>
      </c>
      <c r="AH75" s="198" t="str">
        <f t="shared" si="51"/>
        <v/>
      </c>
      <c r="AI75" s="201" t="str">
        <f t="shared" si="52"/>
        <v/>
      </c>
      <c r="AJ75" s="198" t="str">
        <f t="shared" si="53"/>
        <v/>
      </c>
      <c r="AK75" s="198" t="str">
        <f t="shared" si="54"/>
        <v/>
      </c>
      <c r="AL75" s="198" t="str">
        <f t="shared" si="55"/>
        <v/>
      </c>
      <c r="AM75" s="198" t="str">
        <f>IF(B75="","",SUM(D76,F74,J73,M72,Q71))</f>
        <v/>
      </c>
      <c r="AN75" s="198" t="str">
        <f t="shared" si="56"/>
        <v/>
      </c>
      <c r="AP75" s="123" t="str">
        <f t="shared" si="57"/>
        <v/>
      </c>
      <c r="AQ75" s="124"/>
      <c r="AR75" s="27" t="str">
        <f t="shared" si="58"/>
        <v/>
      </c>
      <c r="AS75" s="112" t="str">
        <f t="shared" si="59"/>
        <v/>
      </c>
    </row>
    <row r="76" spans="2:45" ht="15" customHeight="1">
      <c r="B76" s="195"/>
      <c r="C76" s="197"/>
      <c r="D76" s="196"/>
      <c r="E76" s="197"/>
      <c r="F76" s="257" t="str">
        <f>IF($D$6="OUI","A","")</f>
        <v/>
      </c>
      <c r="G76" s="197"/>
      <c r="H76" s="196"/>
      <c r="I76" s="257" t="str">
        <f>IF($D$6="OUI","A","")</f>
        <v/>
      </c>
      <c r="J76" s="197"/>
      <c r="K76" s="196"/>
      <c r="L76" s="197"/>
      <c r="M76" s="197"/>
      <c r="N76" s="196"/>
      <c r="O76" s="197"/>
      <c r="P76" s="196"/>
      <c r="Q76" s="226"/>
      <c r="R76" s="198" t="str">
        <f t="shared" si="50"/>
        <v/>
      </c>
      <c r="S76" s="200"/>
      <c r="T76" s="199" t="str">
        <f>IF(D75="","",IF(D76="","",IF(D75&lt;D76,"V",IF(D75&gt;D76,"D","N"))))</f>
        <v/>
      </c>
      <c r="U76" s="200"/>
      <c r="V76" s="200"/>
      <c r="W76" s="200"/>
      <c r="X76" s="199" t="str">
        <f>IF(H71="","",IF(H76="","",IF(H71&lt;H76,"V",IF(H71&gt;H76,"D","N"))))</f>
        <v/>
      </c>
      <c r="Y76" s="200"/>
      <c r="Z76" s="200"/>
      <c r="AA76" s="199" t="str">
        <f>IF(K74="","",IF(K76="","",IF(K74&lt;K76,"V",IF(K74&gt;K76,"D","N"))))</f>
        <v/>
      </c>
      <c r="AB76" s="200"/>
      <c r="AC76" s="200"/>
      <c r="AD76" s="199" t="str">
        <f>IF(N73="","",IF(N76="","",IF(N73&lt;N76,"V",IF(N73&gt;N76,"D","N"))))</f>
        <v/>
      </c>
      <c r="AE76" s="200"/>
      <c r="AF76" s="199" t="str">
        <f>IF(P72="","",IF(P76="","",IF(P72&lt;P76,"V",IF(P72&gt;P76,"D","N"))))</f>
        <v/>
      </c>
      <c r="AG76" s="200"/>
      <c r="AH76" s="198" t="str">
        <f t="shared" si="51"/>
        <v/>
      </c>
      <c r="AI76" s="201" t="str">
        <f t="shared" si="52"/>
        <v/>
      </c>
      <c r="AJ76" s="198" t="str">
        <f t="shared" si="53"/>
        <v/>
      </c>
      <c r="AK76" s="198" t="str">
        <f t="shared" si="54"/>
        <v/>
      </c>
      <c r="AL76" s="198" t="str">
        <f t="shared" si="55"/>
        <v/>
      </c>
      <c r="AM76" s="198" t="str">
        <f>IF(B76="","",SUM(D75,H71,K74,N73,P72))</f>
        <v/>
      </c>
      <c r="AN76" s="198" t="str">
        <f t="shared" si="56"/>
        <v/>
      </c>
      <c r="AP76" s="123" t="str">
        <f t="shared" si="57"/>
        <v/>
      </c>
      <c r="AQ76" s="124"/>
      <c r="AR76" s="27" t="str">
        <f t="shared" si="58"/>
        <v/>
      </c>
      <c r="AS76" s="112" t="str">
        <f t="shared" si="59"/>
        <v/>
      </c>
    </row>
  </sheetData>
  <sheetProtection algorithmName="SHA-512" hashValue="enL1hyYpW0SRgZy0sSARBwVBgHyI3E8p4Vi3myfNmhuFll883eAhyBcGx4VcYOVyzyL59ogJdCaIy73e1m7sNA==" saltValue="hJSqNmtz+3bYR1I/k2w49w==" spinCount="100000" sheet="1" objects="1" scenarios="1"/>
  <mergeCells count="13">
    <mergeCell ref="A1:B7"/>
    <mergeCell ref="AQ33:AQ34"/>
    <mergeCell ref="AQ45:AQ46"/>
    <mergeCell ref="AQ57:AQ58"/>
    <mergeCell ref="AQ69:AQ70"/>
    <mergeCell ref="AP69:AP70"/>
    <mergeCell ref="AP57:AP58"/>
    <mergeCell ref="AP45:AP46"/>
    <mergeCell ref="AP33:AP34"/>
    <mergeCell ref="AQ9:AQ10"/>
    <mergeCell ref="AQ21:AQ22"/>
    <mergeCell ref="AP21:AP22"/>
    <mergeCell ref="AP9:AP10"/>
  </mergeCells>
  <conditionalFormatting sqref="AP11:AP16 AP23:AP28 AP35:AP40 AP47:AP52 AP59:AP64 AP71:AP76">
    <cfRule type="expression" dxfId="625" priority="1">
      <formula>AND(AQ11&lt;&gt;"")</formula>
    </cfRule>
  </conditionalFormatting>
  <printOptions horizontalCentered="1"/>
  <pageMargins left="0.21" right="0.21" top="0.21" bottom="0.21" header="0.31" footer="0.31"/>
  <pageSetup paperSize="9" scale="8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LISTES!$D$2:$D$8</xm:f>
          </x14:formula1>
          <xm:sqref>D2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LISTES!$J$2:$J$8</xm:f>
          </x14:formula1>
          <xm:sqref>AQ11:AQ16 AQ71:AQ76 AQ47:AQ52 AQ35:AQ40 AQ23:AQ28 AQ59:AQ64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LISTES!$K$2:$K$3</xm:f>
          </x14:formula1>
          <xm:sqref>D6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00B0F0"/>
    <pageSetUpPr fitToPage="1"/>
  </sheetPr>
  <dimension ref="A1:BE65"/>
  <sheetViews>
    <sheetView showGridLines="0" showRowColHeaders="0" showRuler="0" zoomScale="138" zoomScaleNormal="138" zoomScalePageLayoutView="110" workbookViewId="0">
      <pane xSplit="2" ySplit="7" topLeftCell="C8" activePane="bottomRight" state="frozen"/>
      <selection pane="topRight" activeCell="C1" sqref="C1"/>
      <selection pane="bottomLeft" activeCell="A7" sqref="A7"/>
      <selection pane="bottomRight" sqref="A1:B7"/>
    </sheetView>
  </sheetViews>
  <sheetFormatPr baseColWidth="10" defaultColWidth="11.42578125" defaultRowHeight="11.25"/>
  <cols>
    <col min="1" max="1" width="2.28515625" style="11" customWidth="1"/>
    <col min="2" max="2" width="20" style="11" customWidth="1"/>
    <col min="3" max="23" width="4.28515625" style="11" customWidth="1"/>
    <col min="24" max="24" width="6.7109375" style="11" customWidth="1"/>
    <col min="25" max="45" width="6.7109375" style="29" hidden="1" customWidth="1"/>
    <col min="46" max="52" width="6.7109375" style="11" customWidth="1"/>
    <col min="53" max="53" width="2.85546875" style="11" hidden="1" customWidth="1"/>
    <col min="54" max="55" width="12.140625" style="11" customWidth="1"/>
    <col min="56" max="57" width="20" style="29" hidden="1" customWidth="1"/>
    <col min="58" max="58" width="2.28515625" style="11" customWidth="1"/>
    <col min="59" max="59" width="8.7109375" style="11" customWidth="1"/>
    <col min="60" max="70" width="11.42578125" style="11" customWidth="1"/>
    <col min="71" max="16384" width="11.42578125" style="11"/>
  </cols>
  <sheetData>
    <row r="1" spans="1:57" s="68" customFormat="1" ht="5.85" customHeight="1" thickBot="1">
      <c r="A1" s="286" t="s">
        <v>343</v>
      </c>
      <c r="B1" s="292"/>
    </row>
    <row r="2" spans="1:57" s="68" customFormat="1" ht="15" customHeight="1" thickTop="1" thickBot="1">
      <c r="A2" s="292"/>
      <c r="B2" s="292"/>
      <c r="D2" s="168">
        <v>5</v>
      </c>
      <c r="E2" s="167" t="s">
        <v>348</v>
      </c>
      <c r="L2" s="160"/>
      <c r="M2" s="160"/>
      <c r="N2" s="160"/>
      <c r="O2" s="160"/>
      <c r="P2" s="160"/>
      <c r="Q2" s="160"/>
      <c r="R2" s="161"/>
      <c r="S2" s="161"/>
      <c r="T2" s="161"/>
      <c r="U2" s="161"/>
      <c r="V2" s="159"/>
    </row>
    <row r="3" spans="1:57" s="68" customFormat="1" ht="15" customHeight="1" thickTop="1" thickBot="1">
      <c r="A3" s="292"/>
      <c r="B3" s="292"/>
      <c r="D3" s="168"/>
      <c r="E3" s="167" t="s">
        <v>345</v>
      </c>
      <c r="L3" s="160"/>
      <c r="M3" s="238"/>
      <c r="N3" s="238"/>
      <c r="O3" s="238"/>
      <c r="P3" s="238"/>
      <c r="Q3" s="238"/>
      <c r="R3" s="238"/>
      <c r="S3" s="159"/>
      <c r="T3" s="159"/>
      <c r="U3" s="159"/>
      <c r="V3" s="159"/>
    </row>
    <row r="4" spans="1:57" s="68" customFormat="1" ht="15" customHeight="1" thickTop="1" thickBot="1">
      <c r="A4" s="292"/>
      <c r="B4" s="292"/>
      <c r="C4" s="69"/>
      <c r="D4" s="168"/>
      <c r="E4" s="167" t="s">
        <v>346</v>
      </c>
      <c r="F4" s="169"/>
      <c r="G4" s="96"/>
      <c r="L4" s="160"/>
      <c r="M4" s="238"/>
      <c r="N4" s="238"/>
      <c r="O4" s="238"/>
      <c r="P4" s="238"/>
      <c r="Q4" s="238"/>
      <c r="R4" s="238"/>
      <c r="S4" s="159"/>
      <c r="T4" s="159"/>
      <c r="U4" s="159"/>
      <c r="V4" s="159"/>
    </row>
    <row r="5" spans="1:57" s="68" customFormat="1" ht="15" customHeight="1" thickTop="1" thickBot="1">
      <c r="A5" s="292"/>
      <c r="B5" s="292"/>
      <c r="D5" s="168"/>
      <c r="E5" s="167" t="s">
        <v>347</v>
      </c>
      <c r="F5" s="169"/>
      <c r="G5" s="96"/>
      <c r="L5" s="160"/>
      <c r="M5" s="160"/>
      <c r="N5" s="160"/>
      <c r="O5" s="160"/>
      <c r="P5" s="160"/>
      <c r="Q5" s="160"/>
      <c r="R5" s="160"/>
      <c r="S5" s="160"/>
    </row>
    <row r="6" spans="1:57" s="68" customFormat="1" ht="15" customHeight="1" thickTop="1" thickBot="1">
      <c r="A6" s="292"/>
      <c r="B6" s="292"/>
      <c r="D6" s="265"/>
      <c r="E6" s="167" t="s">
        <v>370</v>
      </c>
      <c r="F6" s="169"/>
      <c r="G6" s="96"/>
      <c r="L6" s="160"/>
      <c r="M6" s="160"/>
      <c r="N6" s="160"/>
      <c r="O6" s="160"/>
      <c r="P6" s="160"/>
      <c r="Q6" s="160"/>
      <c r="R6" s="160"/>
      <c r="S6" s="160"/>
    </row>
    <row r="7" spans="1:57" s="94" customFormat="1" ht="5.85" customHeight="1" thickTop="1" thickBot="1">
      <c r="A7" s="293"/>
      <c r="B7" s="293"/>
    </row>
    <row r="8" spans="1:57" ht="22.5" customHeight="1" thickTop="1"/>
    <row r="9" spans="1:57" ht="17.25" customHeight="1">
      <c r="B9" s="244" t="s">
        <v>231</v>
      </c>
      <c r="C9" s="33"/>
      <c r="D9" s="34"/>
      <c r="E9" s="172"/>
      <c r="F9" s="34"/>
      <c r="G9" s="34"/>
      <c r="H9" s="34"/>
      <c r="I9" s="176"/>
      <c r="J9" s="34"/>
      <c r="K9" s="34"/>
      <c r="L9" s="34" t="s">
        <v>366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5"/>
      <c r="X9" s="177"/>
      <c r="Y9" s="46"/>
      <c r="Z9" s="46"/>
      <c r="AA9" s="47"/>
      <c r="AB9" s="46"/>
      <c r="AC9" s="46"/>
      <c r="AD9" s="46"/>
      <c r="AE9" s="46"/>
      <c r="AF9" s="46"/>
      <c r="AG9" s="46"/>
      <c r="AH9" s="48" t="s">
        <v>230</v>
      </c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178"/>
      <c r="AU9" s="34" t="str">
        <f>"SUIVI DES MATCHS (G="&amp;IF($D$3="",0,$D$3)&amp;"pts / N="&amp;IF($D$4="",0,$D$4)&amp;"pts / P="&amp;IF($D$5="",0,$D$5)&amp;"pts)"</f>
        <v>SUIVI DES MATCHS (G=0pts / N=0pts / P=0pts)</v>
      </c>
      <c r="AV9" s="178"/>
      <c r="AW9" s="179"/>
      <c r="AX9" s="33"/>
      <c r="AY9" s="34" t="s">
        <v>221</v>
      </c>
      <c r="AZ9" s="35"/>
      <c r="BB9" s="290" t="s">
        <v>229</v>
      </c>
      <c r="BC9" s="288" t="s">
        <v>367</v>
      </c>
      <c r="BD9" s="108" t="s">
        <v>334</v>
      </c>
      <c r="BE9" s="108" t="s">
        <v>229</v>
      </c>
    </row>
    <row r="10" spans="1:57" ht="17.25" customHeight="1">
      <c r="B10" s="32" t="s">
        <v>317</v>
      </c>
      <c r="C10" s="32" t="s">
        <v>217</v>
      </c>
      <c r="D10" s="32" t="s">
        <v>218</v>
      </c>
      <c r="E10" s="32" t="s">
        <v>219</v>
      </c>
      <c r="F10" s="32" t="s">
        <v>241</v>
      </c>
      <c r="G10" s="32" t="s">
        <v>242</v>
      </c>
      <c r="H10" s="32" t="s">
        <v>243</v>
      </c>
      <c r="I10" s="32" t="s">
        <v>246</v>
      </c>
      <c r="J10" s="32" t="s">
        <v>247</v>
      </c>
      <c r="K10" s="32" t="s">
        <v>248</v>
      </c>
      <c r="L10" s="32" t="s">
        <v>249</v>
      </c>
      <c r="M10" s="32" t="s">
        <v>250</v>
      </c>
      <c r="N10" s="32" t="s">
        <v>251</v>
      </c>
      <c r="O10" s="32" t="s">
        <v>252</v>
      </c>
      <c r="P10" s="32" t="s">
        <v>253</v>
      </c>
      <c r="Q10" s="32" t="s">
        <v>254</v>
      </c>
      <c r="R10" s="32" t="s">
        <v>255</v>
      </c>
      <c r="S10" s="32" t="s">
        <v>256</v>
      </c>
      <c r="T10" s="32" t="s">
        <v>257</v>
      </c>
      <c r="U10" s="32" t="s">
        <v>258</v>
      </c>
      <c r="V10" s="32" t="s">
        <v>259</v>
      </c>
      <c r="W10" s="32" t="s">
        <v>260</v>
      </c>
      <c r="X10" s="32" t="s">
        <v>222</v>
      </c>
      <c r="Y10" s="30" t="s">
        <v>217</v>
      </c>
      <c r="Z10" s="30" t="s">
        <v>218</v>
      </c>
      <c r="AA10" s="30" t="s">
        <v>219</v>
      </c>
      <c r="AB10" s="30" t="s">
        <v>241</v>
      </c>
      <c r="AC10" s="30" t="s">
        <v>242</v>
      </c>
      <c r="AD10" s="30" t="s">
        <v>243</v>
      </c>
      <c r="AE10" s="30" t="s">
        <v>246</v>
      </c>
      <c r="AF10" s="30" t="s">
        <v>247</v>
      </c>
      <c r="AG10" s="30" t="s">
        <v>248</v>
      </c>
      <c r="AH10" s="30" t="s">
        <v>249</v>
      </c>
      <c r="AI10" s="30" t="s">
        <v>250</v>
      </c>
      <c r="AJ10" s="30" t="s">
        <v>251</v>
      </c>
      <c r="AK10" s="30" t="s">
        <v>252</v>
      </c>
      <c r="AL10" s="30" t="s">
        <v>253</v>
      </c>
      <c r="AM10" s="30" t="s">
        <v>254</v>
      </c>
      <c r="AN10" s="30" t="s">
        <v>255</v>
      </c>
      <c r="AO10" s="30" t="s">
        <v>256</v>
      </c>
      <c r="AP10" s="30" t="s">
        <v>257</v>
      </c>
      <c r="AQ10" s="30" t="s">
        <v>258</v>
      </c>
      <c r="AR10" s="30" t="s">
        <v>259</v>
      </c>
      <c r="AS10" s="30" t="s">
        <v>260</v>
      </c>
      <c r="AT10" s="32" t="s">
        <v>223</v>
      </c>
      <c r="AU10" s="32" t="s">
        <v>224</v>
      </c>
      <c r="AV10" s="32" t="s">
        <v>225</v>
      </c>
      <c r="AW10" s="32" t="s">
        <v>220</v>
      </c>
      <c r="AX10" s="32" t="s">
        <v>226</v>
      </c>
      <c r="AY10" s="32" t="s">
        <v>227</v>
      </c>
      <c r="AZ10" s="32" t="s">
        <v>270</v>
      </c>
      <c r="BB10" s="291"/>
      <c r="BC10" s="289"/>
      <c r="BD10" s="110" t="s">
        <v>335</v>
      </c>
      <c r="BE10" s="110" t="s">
        <v>336</v>
      </c>
    </row>
    <row r="11" spans="1:57" ht="15" customHeight="1">
      <c r="B11" s="203"/>
      <c r="C11" s="196"/>
      <c r="D11" s="197"/>
      <c r="E11" s="197"/>
      <c r="F11" s="196"/>
      <c r="G11" s="197"/>
      <c r="H11" s="257" t="str">
        <f>IF($D$6="OUI","A","")</f>
        <v/>
      </c>
      <c r="I11" s="197"/>
      <c r="J11" s="196"/>
      <c r="K11" s="197"/>
      <c r="L11" s="197"/>
      <c r="M11" s="196"/>
      <c r="N11" s="257" t="str">
        <f>IF($D$6="OUI","A","")</f>
        <v/>
      </c>
      <c r="O11" s="247"/>
      <c r="P11" s="257" t="str">
        <f>IF($D$6="OUI","A","")</f>
        <v/>
      </c>
      <c r="Q11" s="197"/>
      <c r="R11" s="196"/>
      <c r="S11" s="197"/>
      <c r="T11" s="196"/>
      <c r="U11" s="197"/>
      <c r="V11" s="247"/>
      <c r="W11" s="197"/>
      <c r="X11" s="198" t="str">
        <f>IF(B11="","",COUNT(C11:W11))</f>
        <v/>
      </c>
      <c r="Y11" s="199" t="str">
        <f>IF(C11="","",IF(C12="","",IF(C11&gt;C12,"V",IF(C11&lt;C12,"D","N"))))</f>
        <v/>
      </c>
      <c r="Z11" s="200"/>
      <c r="AA11" s="200"/>
      <c r="AB11" s="199" t="str">
        <f>IF(F11="","",IF(F17="","",IF(F11&gt;F17,"V",IF(F11&lt;F17,"D","N"))))</f>
        <v/>
      </c>
      <c r="AC11" s="200"/>
      <c r="AD11" s="200"/>
      <c r="AE11" s="200"/>
      <c r="AF11" s="199" t="str">
        <f>IF(J11="","",IF(J13="","",IF(J11&gt;J13,"V",IF(J11&lt;J13,"D","N"))))</f>
        <v/>
      </c>
      <c r="AG11" s="200"/>
      <c r="AH11" s="200"/>
      <c r="AI11" s="199" t="str">
        <f>IF(M11="","",IF(M16="","",IF(M11&gt;M16,"V",IF(M11&lt;M16,"D","N"))))</f>
        <v/>
      </c>
      <c r="AJ11" s="200"/>
      <c r="AK11" s="200"/>
      <c r="AL11" s="200"/>
      <c r="AM11" s="200"/>
      <c r="AN11" s="199" t="str">
        <f>IF(R11="","",IF(R15="","",IF(R11&gt;R15,"V",IF(R11&lt;R15,"D","N"))))</f>
        <v/>
      </c>
      <c r="AO11" s="200"/>
      <c r="AP11" s="199" t="str">
        <f>IF(T11="","",IF(T14="","",IF(T11&gt;T14,"V",IF(T11&lt;T14,"D","N"))))</f>
        <v/>
      </c>
      <c r="AQ11" s="200"/>
      <c r="AR11" s="200"/>
      <c r="AS11" s="200"/>
      <c r="AT11" s="198" t="str">
        <f>IF(B11="","",COUNTIF($Y11:$AS11,"V"))</f>
        <v/>
      </c>
      <c r="AU11" s="198" t="str">
        <f>IF(B11="","",COUNTIF($Y11:$AS11,"N"))</f>
        <v/>
      </c>
      <c r="AV11" s="198" t="str">
        <f>IF(B11="","",COUNTIF($Y11:$AS11,"D"))</f>
        <v/>
      </c>
      <c r="AW11" s="198" t="str">
        <f>IF(B11="","",(AT11*$D$3)+(AU11*$D$4)+(AV11*$D$5))</f>
        <v/>
      </c>
      <c r="AX11" s="198" t="str">
        <f>IF(B11="","",SUM(C11:W11))</f>
        <v/>
      </c>
      <c r="AY11" s="198" t="str">
        <f>IF(B11="","",SUM(C12,F17,J13,M16,R15,T14))</f>
        <v/>
      </c>
      <c r="AZ11" s="198" t="str">
        <f>IF(B11="","",AX11-AY11)</f>
        <v/>
      </c>
      <c r="BB11" s="123" t="str">
        <f>IF(B11="","",IF(BE11=1,"1er",IF(BE11=2,"2ème",IF(BE11=3,"3ème",IF(BE11=4,"4ème",IF(BE11=5,"5ème",IF(BE11=6,"6ème",IF(BE11=7,"7ème",""))))))))</f>
        <v/>
      </c>
      <c r="BC11" s="124"/>
      <c r="BD11" s="27" t="str">
        <f>IF(B11="","",IF(X11=0,"",AW11*1000000+AZ11*1000+AX11))</f>
        <v/>
      </c>
      <c r="BE11" s="112" t="str">
        <f>IF(BD11="","",RANK(BD11,$BD$11:$BD$17,0))</f>
        <v/>
      </c>
    </row>
    <row r="12" spans="1:57" ht="15" customHeight="1">
      <c r="B12" s="203"/>
      <c r="C12" s="196"/>
      <c r="D12" s="197"/>
      <c r="E12" s="257" t="str">
        <f>IF($D$6="OUI","A","")</f>
        <v/>
      </c>
      <c r="F12" s="197"/>
      <c r="G12" s="196"/>
      <c r="H12" s="197"/>
      <c r="I12" s="257" t="str">
        <f>IF($D$6="OUI","A","")</f>
        <v/>
      </c>
      <c r="J12" s="197"/>
      <c r="K12" s="196"/>
      <c r="L12" s="197"/>
      <c r="M12" s="247"/>
      <c r="N12" s="247"/>
      <c r="O12" s="197"/>
      <c r="P12" s="196"/>
      <c r="Q12" s="197"/>
      <c r="R12" s="257" t="str">
        <f>IF($D$6="OUI","A","")</f>
        <v/>
      </c>
      <c r="S12" s="197"/>
      <c r="T12" s="197"/>
      <c r="U12" s="196"/>
      <c r="V12" s="197"/>
      <c r="W12" s="196"/>
      <c r="X12" s="198" t="str">
        <f t="shared" ref="X12:X17" si="0">IF(B12="","",COUNT(C12:W12))</f>
        <v/>
      </c>
      <c r="Y12" s="199" t="str">
        <f>IF(C11="","",IF(C12="","",IF(C11&lt;C12,"V",IF(C11&gt;C12,"D","N"))))</f>
        <v/>
      </c>
      <c r="Z12" s="200"/>
      <c r="AA12" s="200"/>
      <c r="AB12" s="200"/>
      <c r="AC12" s="199" t="str">
        <f>IF(G12="","",IF(G13="","",IF(G12&gt;G13,"V",IF(G12&lt;G13,"D","N"))))</f>
        <v/>
      </c>
      <c r="AD12" s="200"/>
      <c r="AE12" s="200"/>
      <c r="AF12" s="200"/>
      <c r="AG12" s="199" t="str">
        <f>IF(K12="","",IF(K14="","",IF(K12&gt;K14,"V",IF(K12&lt;K14,"D","N"))))</f>
        <v/>
      </c>
      <c r="AH12" s="200"/>
      <c r="AI12" s="200"/>
      <c r="AJ12" s="200"/>
      <c r="AK12" s="200"/>
      <c r="AL12" s="199" t="str">
        <f>IF(P12="","",IF(P16="","",IF(P12&gt;P16,"V",IF(P12&lt;P16,"D","N"))))</f>
        <v/>
      </c>
      <c r="AM12" s="200"/>
      <c r="AN12" s="200"/>
      <c r="AO12" s="200"/>
      <c r="AP12" s="200"/>
      <c r="AQ12" s="199" t="str">
        <f>IF(U12="","",IF(U15="","",IF(U12&gt;U15,"V",IF(U12&lt;U15,"D","N"))))</f>
        <v/>
      </c>
      <c r="AR12" s="200"/>
      <c r="AS12" s="199" t="str">
        <f>IF(W12="","",IF(W17="","",IF(W12&gt;W17,"V",IF(W12&lt;W17,"D","N"))))</f>
        <v/>
      </c>
      <c r="AT12" s="198" t="str">
        <f t="shared" ref="AT12:AT17" si="1">IF(B12="","",COUNTIF($Y12:$AS12,"V"))</f>
        <v/>
      </c>
      <c r="AU12" s="198" t="str">
        <f t="shared" ref="AU12:AU17" si="2">IF(B12="","",COUNTIF($Y12:$AS12,"N"))</f>
        <v/>
      </c>
      <c r="AV12" s="198" t="str">
        <f t="shared" ref="AV12:AV17" si="3">IF(B12="","",COUNTIF($Y12:$AS12,"D"))</f>
        <v/>
      </c>
      <c r="AW12" s="198" t="str">
        <f t="shared" ref="AW12:AW17" si="4">IF(B12="","",(AT12*$D$3)+(AU12*$D$4)+(AV12*$D$5))</f>
        <v/>
      </c>
      <c r="AX12" s="198" t="str">
        <f t="shared" ref="AX12:AX17" si="5">IF(B12="","",SUM(C12:W12))</f>
        <v/>
      </c>
      <c r="AY12" s="198" t="str">
        <f>IF(B12="","",SUM(C11,G13,K14,P16,U15,W17))</f>
        <v/>
      </c>
      <c r="AZ12" s="198" t="str">
        <f t="shared" ref="AZ12:AZ17" si="6">IF(B12="","",AX12-AY12)</f>
        <v/>
      </c>
      <c r="BB12" s="123" t="str">
        <f t="shared" ref="BB12:BB17" si="7">IF(B12="","",IF(BE12=1,"1er",IF(BE12=2,"2ème",IF(BE12=3,"3ème",IF(BE12=4,"4ème",IF(BE12=5,"5ème",IF(BE12=6,"6ème",IF(BE12=7,"7ème",""))))))))</f>
        <v/>
      </c>
      <c r="BC12" s="124"/>
      <c r="BD12" s="27" t="str">
        <f t="shared" ref="BD12:BD17" si="8">IF(B12="","",IF(X12=0,"",AW12*1000000+AZ12*1000+AX12))</f>
        <v/>
      </c>
      <c r="BE12" s="112" t="str">
        <f t="shared" ref="BE12:BE17" si="9">IF(BD12="","",RANK(BD12,$BD$11:$BD$17,0))</f>
        <v/>
      </c>
    </row>
    <row r="13" spans="1:57" ht="15" customHeight="1">
      <c r="B13" s="203"/>
      <c r="C13" s="197"/>
      <c r="D13" s="196"/>
      <c r="E13" s="247"/>
      <c r="F13" s="197"/>
      <c r="G13" s="196"/>
      <c r="H13" s="197"/>
      <c r="I13" s="197"/>
      <c r="J13" s="196"/>
      <c r="K13" s="197"/>
      <c r="L13" s="257" t="str">
        <f>IF($D$6="OUI","A","")</f>
        <v/>
      </c>
      <c r="M13" s="197"/>
      <c r="N13" s="196"/>
      <c r="O13" s="257" t="str">
        <f>IF($D$6="OUI","A","")</f>
        <v/>
      </c>
      <c r="P13" s="197"/>
      <c r="Q13" s="196"/>
      <c r="R13" s="197"/>
      <c r="S13" s="196"/>
      <c r="T13" s="197"/>
      <c r="U13" s="257" t="str">
        <f>IF($D$6="OUI","A","")</f>
        <v/>
      </c>
      <c r="V13" s="197"/>
      <c r="W13" s="197"/>
      <c r="X13" s="198" t="str">
        <f t="shared" si="0"/>
        <v/>
      </c>
      <c r="Y13" s="200"/>
      <c r="Z13" s="199" t="str">
        <f>IF(D13="","",IF(D14="","",IF(D13&gt;D14,"V",IF(D13&lt;D14,"D","N"))))</f>
        <v/>
      </c>
      <c r="AA13" s="200"/>
      <c r="AB13" s="200"/>
      <c r="AC13" s="199" t="str">
        <f>IF(G12="","",IF(G13="","",IF(G12&lt;G13,"V",IF(G12&gt;G13,"D","N"))))</f>
        <v/>
      </c>
      <c r="AD13" s="200"/>
      <c r="AE13" s="200"/>
      <c r="AF13" s="199" t="str">
        <f>IF(J11="","",IF(J13="","",IF(J11&lt;J13,"V",IF(J11&gt;J13,"D","N"))))</f>
        <v/>
      </c>
      <c r="AG13" s="200"/>
      <c r="AH13" s="200"/>
      <c r="AI13" s="200"/>
      <c r="AJ13" s="199" t="str">
        <f>IF(N13="","",IF(N15="","",IF(N13&gt;N15,"V",IF(N13&lt;N15,"D","N"))))</f>
        <v/>
      </c>
      <c r="AK13" s="200"/>
      <c r="AL13" s="200"/>
      <c r="AM13" s="199" t="str">
        <f>IF(Q13="","",IF(Q17="","",IF(Q13&gt;Q17,"V",IF(Q13&lt;Q17,"D","N"))))</f>
        <v/>
      </c>
      <c r="AN13" s="200"/>
      <c r="AO13" s="199" t="str">
        <f>IF(S13="","",IF(S16="","",IF(S13&gt;S16,"V",IF(S13&lt;S16,"D","N"))))</f>
        <v/>
      </c>
      <c r="AP13" s="200"/>
      <c r="AQ13" s="200"/>
      <c r="AR13" s="200"/>
      <c r="AS13" s="200"/>
      <c r="AT13" s="198" t="str">
        <f t="shared" si="1"/>
        <v/>
      </c>
      <c r="AU13" s="198" t="str">
        <f t="shared" si="2"/>
        <v/>
      </c>
      <c r="AV13" s="198" t="str">
        <f t="shared" si="3"/>
        <v/>
      </c>
      <c r="AW13" s="198" t="str">
        <f t="shared" si="4"/>
        <v/>
      </c>
      <c r="AX13" s="198" t="str">
        <f t="shared" si="5"/>
        <v/>
      </c>
      <c r="AY13" s="198" t="str">
        <f>IF(B13="","",SUM(D14,G12,J11,N15,Q17,S16))</f>
        <v/>
      </c>
      <c r="AZ13" s="198" t="str">
        <f t="shared" si="6"/>
        <v/>
      </c>
      <c r="BB13" s="123" t="str">
        <f t="shared" si="7"/>
        <v/>
      </c>
      <c r="BC13" s="124"/>
      <c r="BD13" s="27" t="str">
        <f t="shared" si="8"/>
        <v/>
      </c>
      <c r="BE13" s="112" t="str">
        <f t="shared" si="9"/>
        <v/>
      </c>
    </row>
    <row r="14" spans="1:57" ht="15" customHeight="1">
      <c r="B14" s="203"/>
      <c r="C14" s="197"/>
      <c r="D14" s="196"/>
      <c r="E14" s="197"/>
      <c r="F14" s="257" t="str">
        <f>IF($D$6="OUI","A","")</f>
        <v/>
      </c>
      <c r="G14" s="197"/>
      <c r="H14" s="196"/>
      <c r="I14" s="197"/>
      <c r="J14" s="197"/>
      <c r="K14" s="196"/>
      <c r="L14" s="197"/>
      <c r="M14" s="197"/>
      <c r="N14" s="197"/>
      <c r="O14" s="196"/>
      <c r="P14" s="197"/>
      <c r="Q14" s="257" t="str">
        <f>IF($D$6="OUI","A","")</f>
        <v/>
      </c>
      <c r="R14" s="197"/>
      <c r="S14" s="197"/>
      <c r="T14" s="196"/>
      <c r="U14" s="197"/>
      <c r="V14" s="196"/>
      <c r="W14" s="257" t="str">
        <f>IF($D$6="OUI","A","")</f>
        <v/>
      </c>
      <c r="X14" s="198" t="str">
        <f t="shared" si="0"/>
        <v/>
      </c>
      <c r="Y14" s="200"/>
      <c r="Z14" s="199" t="str">
        <f>IF(D13="","",IF(D14="","",IF(D13&lt;D14,"V",IF(D13&gt;D14,"D","N"))))</f>
        <v/>
      </c>
      <c r="AA14" s="200"/>
      <c r="AB14" s="200"/>
      <c r="AC14" s="200"/>
      <c r="AD14" s="199" t="str">
        <f>IF(H14="","",IF(H15="","",IF(H14&gt;H15,"V",IF(H14&lt;H15,"D","N"))))</f>
        <v/>
      </c>
      <c r="AE14" s="200"/>
      <c r="AF14" s="200"/>
      <c r="AG14" s="199" t="str">
        <f>IF(K12="","",IF(K14="","",IF(K12&lt;K14,"V",IF(K12&gt;K14,"D","N"))))</f>
        <v/>
      </c>
      <c r="AH14" s="200"/>
      <c r="AI14" s="200"/>
      <c r="AJ14" s="200"/>
      <c r="AK14" s="199" t="str">
        <f>IF(O14="","",IF(O17="","",IF(O14&gt;O17,"V",IF(O14&lt;O17,"D","N"))))</f>
        <v/>
      </c>
      <c r="AL14" s="200"/>
      <c r="AM14" s="200"/>
      <c r="AN14" s="200"/>
      <c r="AO14" s="200"/>
      <c r="AP14" s="199" t="str">
        <f>IF(T11="","",IF(T14="","",IF(T11&lt;T14,"V",IF(T11&gt;T14,"D","N"))))</f>
        <v/>
      </c>
      <c r="AQ14" s="200"/>
      <c r="AR14" s="199" t="str">
        <f>IF(V14="","",IF(V16="","",IF(V14&gt;V16,"V",IF(V14&lt;V16,"D","N"))))</f>
        <v/>
      </c>
      <c r="AS14" s="200"/>
      <c r="AT14" s="198" t="str">
        <f t="shared" si="1"/>
        <v/>
      </c>
      <c r="AU14" s="198" t="str">
        <f t="shared" si="2"/>
        <v/>
      </c>
      <c r="AV14" s="198" t="str">
        <f t="shared" si="3"/>
        <v/>
      </c>
      <c r="AW14" s="198" t="str">
        <f t="shared" si="4"/>
        <v/>
      </c>
      <c r="AX14" s="198" t="str">
        <f t="shared" si="5"/>
        <v/>
      </c>
      <c r="AY14" s="198" t="str">
        <f>IF(B14="","",SUM(D13,H15,K12,O17,T11,V16))</f>
        <v/>
      </c>
      <c r="AZ14" s="198" t="str">
        <f t="shared" si="6"/>
        <v/>
      </c>
      <c r="BB14" s="123" t="str">
        <f t="shared" si="7"/>
        <v/>
      </c>
      <c r="BC14" s="124"/>
      <c r="BD14" s="27" t="str">
        <f t="shared" si="8"/>
        <v/>
      </c>
      <c r="BE14" s="112" t="str">
        <f t="shared" si="9"/>
        <v/>
      </c>
    </row>
    <row r="15" spans="1:57" ht="15" customHeight="1">
      <c r="B15" s="203"/>
      <c r="C15" s="257" t="str">
        <f>IF($D$6="OUI","A","")</f>
        <v/>
      </c>
      <c r="D15" s="197"/>
      <c r="E15" s="196"/>
      <c r="F15" s="197"/>
      <c r="G15" s="197"/>
      <c r="H15" s="196"/>
      <c r="I15" s="197"/>
      <c r="J15" s="257" t="str">
        <f>IF($D$6="OUI","A","")</f>
        <v/>
      </c>
      <c r="K15" s="197"/>
      <c r="L15" s="196"/>
      <c r="M15" s="197"/>
      <c r="N15" s="196"/>
      <c r="O15" s="197"/>
      <c r="P15" s="197"/>
      <c r="Q15" s="197"/>
      <c r="R15" s="196"/>
      <c r="S15" s="247"/>
      <c r="T15" s="197"/>
      <c r="U15" s="196"/>
      <c r="V15" s="257" t="str">
        <f>IF($D$6="OUI","A","")</f>
        <v/>
      </c>
      <c r="W15" s="197"/>
      <c r="X15" s="198" t="str">
        <f t="shared" si="0"/>
        <v/>
      </c>
      <c r="Y15" s="200"/>
      <c r="Z15" s="200"/>
      <c r="AA15" s="199" t="str">
        <f>IF(E15="","",IF(E16="","",IF(E15&gt;E16,"V",IF(E15&lt;E16,"D","N"))))</f>
        <v/>
      </c>
      <c r="AB15" s="200"/>
      <c r="AC15" s="200"/>
      <c r="AD15" s="199" t="str">
        <f>IF(H14="","",IF(H15="","",IF(H14&lt;H15,"V",IF(H14&gt;H15,"D","N"))))</f>
        <v/>
      </c>
      <c r="AE15" s="200"/>
      <c r="AF15" s="200"/>
      <c r="AG15" s="200"/>
      <c r="AH15" s="199" t="str">
        <f>IF(L15="","",IF(L17="","",IF(L15&gt;L17,"V",IF(L15&lt;L17,"D","N"))))</f>
        <v/>
      </c>
      <c r="AI15" s="200"/>
      <c r="AJ15" s="199" t="str">
        <f>IF(N13="","",IF(N15="","",IF(N13&lt;N15,"V",IF(N13&gt;N15,"D","N"))))</f>
        <v/>
      </c>
      <c r="AK15" s="200"/>
      <c r="AL15" s="200"/>
      <c r="AM15" s="200"/>
      <c r="AN15" s="199" t="str">
        <f>IF(R11="","",IF(R15="","",IF(R11&lt;R15,"V",IF(R11&gt;R15,"D","N"))))</f>
        <v/>
      </c>
      <c r="AO15" s="200"/>
      <c r="AP15" s="200"/>
      <c r="AQ15" s="199" t="str">
        <f>IF(U12="","",IF(U15="","",IF(U12&lt;U15,"V",IF(U12&gt;U15,"D","N"))))</f>
        <v/>
      </c>
      <c r="AR15" s="200"/>
      <c r="AS15" s="200"/>
      <c r="AT15" s="198" t="str">
        <f t="shared" si="1"/>
        <v/>
      </c>
      <c r="AU15" s="198" t="str">
        <f t="shared" si="2"/>
        <v/>
      </c>
      <c r="AV15" s="198" t="str">
        <f t="shared" si="3"/>
        <v/>
      </c>
      <c r="AW15" s="198" t="str">
        <f t="shared" si="4"/>
        <v/>
      </c>
      <c r="AX15" s="198" t="str">
        <f t="shared" si="5"/>
        <v/>
      </c>
      <c r="AY15" s="198" t="str">
        <f>IF(B15="","",SUM(E16,H14,L17,N13,R11,U12))</f>
        <v/>
      </c>
      <c r="AZ15" s="198" t="str">
        <f t="shared" si="6"/>
        <v/>
      </c>
      <c r="BB15" s="123" t="str">
        <f t="shared" si="7"/>
        <v/>
      </c>
      <c r="BC15" s="124"/>
      <c r="BD15" s="27" t="str">
        <f t="shared" si="8"/>
        <v/>
      </c>
      <c r="BE15" s="112" t="str">
        <f t="shared" si="9"/>
        <v/>
      </c>
    </row>
    <row r="16" spans="1:57" ht="15" customHeight="1">
      <c r="B16" s="203"/>
      <c r="C16" s="247"/>
      <c r="D16" s="197"/>
      <c r="E16" s="196"/>
      <c r="F16" s="197"/>
      <c r="G16" s="257" t="str">
        <f>IF($D$6="OUI","A","")</f>
        <v/>
      </c>
      <c r="H16" s="197"/>
      <c r="I16" s="196"/>
      <c r="J16" s="197"/>
      <c r="K16" s="257" t="str">
        <f>IF($D$6="OUI","A","")</f>
        <v/>
      </c>
      <c r="L16" s="197"/>
      <c r="M16" s="196"/>
      <c r="N16" s="197"/>
      <c r="O16" s="197"/>
      <c r="P16" s="196"/>
      <c r="Q16" s="197"/>
      <c r="R16" s="197"/>
      <c r="S16" s="196"/>
      <c r="T16" s="257" t="str">
        <f>IF($D$6="OUI","A","")</f>
        <v/>
      </c>
      <c r="U16" s="197"/>
      <c r="V16" s="196"/>
      <c r="W16" s="197"/>
      <c r="X16" s="198" t="str">
        <f t="shared" si="0"/>
        <v/>
      </c>
      <c r="Y16" s="200"/>
      <c r="Z16" s="200"/>
      <c r="AA16" s="199" t="str">
        <f>IF(E15="","",IF(E16="","",IF(E15&lt;E16,"V",IF(E15&gt;E16,"D","N"))))</f>
        <v/>
      </c>
      <c r="AB16" s="200"/>
      <c r="AC16" s="200"/>
      <c r="AD16" s="200"/>
      <c r="AE16" s="199" t="str">
        <f>IF(I16="","",IF(I17="","",IF(I16&gt;I17,"V",IF(I16&lt;I17,"D","N"))))</f>
        <v/>
      </c>
      <c r="AF16" s="200"/>
      <c r="AG16" s="200"/>
      <c r="AH16" s="200"/>
      <c r="AI16" s="199" t="str">
        <f>IF(M11="","",IF(M16="","",IF(M11&lt;M16,"V",IF(M11&gt;M16,"D","N"))))</f>
        <v/>
      </c>
      <c r="AJ16" s="200"/>
      <c r="AK16" s="200"/>
      <c r="AL16" s="199" t="str">
        <f>IF(P12="","",IF(P16="","",IF(P12&lt;P16,"V",IF(P12&gt;P16,"D","N"))))</f>
        <v/>
      </c>
      <c r="AM16" s="200"/>
      <c r="AN16" s="200"/>
      <c r="AO16" s="199" t="str">
        <f>IF(S13="","",IF(S16="","",IF(S13&lt;S16,"V",IF(S13&gt;S16,"D","N"))))</f>
        <v/>
      </c>
      <c r="AP16" s="200"/>
      <c r="AQ16" s="200"/>
      <c r="AR16" s="199" t="str">
        <f>IF(V14="","",IF(V16="","",IF(V14&lt;V16,"V",IF(V14&gt;V16,"D","N"))))</f>
        <v/>
      </c>
      <c r="AS16" s="200"/>
      <c r="AT16" s="198" t="str">
        <f t="shared" si="1"/>
        <v/>
      </c>
      <c r="AU16" s="198" t="str">
        <f t="shared" si="2"/>
        <v/>
      </c>
      <c r="AV16" s="198" t="str">
        <f t="shared" si="3"/>
        <v/>
      </c>
      <c r="AW16" s="198" t="str">
        <f t="shared" si="4"/>
        <v/>
      </c>
      <c r="AX16" s="198" t="str">
        <f t="shared" si="5"/>
        <v/>
      </c>
      <c r="AY16" s="198" t="str">
        <f>IF(B16="","",SUM(E15,I17,M11,P12,S13,V14))</f>
        <v/>
      </c>
      <c r="AZ16" s="198" t="str">
        <f t="shared" si="6"/>
        <v/>
      </c>
      <c r="BB16" s="123" t="str">
        <f t="shared" si="7"/>
        <v/>
      </c>
      <c r="BC16" s="124"/>
      <c r="BD16" s="27" t="str">
        <f t="shared" si="8"/>
        <v/>
      </c>
      <c r="BE16" s="112" t="str">
        <f t="shared" si="9"/>
        <v/>
      </c>
    </row>
    <row r="17" spans="2:57" ht="15" customHeight="1">
      <c r="B17" s="203"/>
      <c r="C17" s="197"/>
      <c r="D17" s="257" t="str">
        <f>IF($D$6="OUI","A","")</f>
        <v/>
      </c>
      <c r="E17" s="197"/>
      <c r="F17" s="196"/>
      <c r="G17" s="197"/>
      <c r="H17" s="197"/>
      <c r="I17" s="196"/>
      <c r="J17" s="197"/>
      <c r="K17" s="197"/>
      <c r="L17" s="196"/>
      <c r="M17" s="257" t="str">
        <f>IF($D$6="OUI","A","")</f>
        <v/>
      </c>
      <c r="N17" s="197"/>
      <c r="O17" s="196"/>
      <c r="P17" s="197"/>
      <c r="Q17" s="196"/>
      <c r="R17" s="247"/>
      <c r="S17" s="257" t="str">
        <f>IF($D$6="OUI","A","")</f>
        <v/>
      </c>
      <c r="T17" s="197"/>
      <c r="U17" s="247"/>
      <c r="V17" s="197"/>
      <c r="W17" s="196"/>
      <c r="X17" s="198" t="str">
        <f t="shared" si="0"/>
        <v/>
      </c>
      <c r="Y17" s="200"/>
      <c r="Z17" s="200"/>
      <c r="AA17" s="200"/>
      <c r="AB17" s="199" t="str">
        <f>IF(F11="","",IF(F17="","",IF(F11&lt;F17,"V",IF(F11&gt;F17,"D","N"))))</f>
        <v/>
      </c>
      <c r="AC17" s="200"/>
      <c r="AD17" s="200"/>
      <c r="AE17" s="199" t="str">
        <f>IF(I16="","",IF(I17="","",IF(I16&lt;I17,"V",IF(I16&gt;I17,"D","N"))))</f>
        <v/>
      </c>
      <c r="AF17" s="200"/>
      <c r="AG17" s="200"/>
      <c r="AH17" s="199" t="str">
        <f>IF(L15="","",IF(L17="","",IF(L15&lt;L17,"V",IF(L15&gt;L17,"D","N"))))</f>
        <v/>
      </c>
      <c r="AI17" s="200"/>
      <c r="AJ17" s="200"/>
      <c r="AK17" s="199" t="str">
        <f>IF(O14="","",IF(O17="","",IF(O14&lt;O17,"V",IF(O14&gt;O17,"D","N"))))</f>
        <v/>
      </c>
      <c r="AL17" s="200"/>
      <c r="AM17" s="199" t="str">
        <f>IF(Q13="","",IF(Q17="","",IF(Q13&lt;Q17,"V",IF(Q13&gt;Q17,"D","N"))))</f>
        <v/>
      </c>
      <c r="AN17" s="200"/>
      <c r="AO17" s="200"/>
      <c r="AP17" s="200"/>
      <c r="AQ17" s="200"/>
      <c r="AR17" s="200"/>
      <c r="AS17" s="199" t="str">
        <f>IF(W12="","",IF(W17="","",IF(W12&lt;W17,"V",IF(W12&gt;W17,"D","N"))))</f>
        <v/>
      </c>
      <c r="AT17" s="198" t="str">
        <f t="shared" si="1"/>
        <v/>
      </c>
      <c r="AU17" s="198" t="str">
        <f t="shared" si="2"/>
        <v/>
      </c>
      <c r="AV17" s="198" t="str">
        <f t="shared" si="3"/>
        <v/>
      </c>
      <c r="AW17" s="198" t="str">
        <f t="shared" si="4"/>
        <v/>
      </c>
      <c r="AX17" s="198" t="str">
        <f t="shared" si="5"/>
        <v/>
      </c>
      <c r="AY17" s="198" t="str">
        <f>IF(B17="","",SUM(F11,I16,L15,O14,Q13,W12))</f>
        <v/>
      </c>
      <c r="AZ17" s="198" t="str">
        <f t="shared" si="6"/>
        <v/>
      </c>
      <c r="BB17" s="123" t="str">
        <f t="shared" si="7"/>
        <v/>
      </c>
      <c r="BC17" s="124"/>
      <c r="BD17" s="27" t="str">
        <f t="shared" si="8"/>
        <v/>
      </c>
      <c r="BE17" s="112" t="str">
        <f t="shared" si="9"/>
        <v/>
      </c>
    </row>
    <row r="18" spans="2:57" ht="16.5" customHeight="1"/>
    <row r="19" spans="2:57" ht="16.5" customHeight="1"/>
    <row r="20" spans="2:57" ht="16.5" customHeight="1"/>
    <row r="21" spans="2:57" ht="17.25" customHeight="1">
      <c r="B21" s="244" t="s">
        <v>232</v>
      </c>
      <c r="C21" s="33"/>
      <c r="D21" s="34"/>
      <c r="E21" s="172"/>
      <c r="F21" s="34"/>
      <c r="G21" s="34"/>
      <c r="H21" s="34"/>
      <c r="I21" s="176"/>
      <c r="J21" s="34"/>
      <c r="K21" s="34"/>
      <c r="L21" s="34" t="s">
        <v>366</v>
      </c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5"/>
      <c r="X21" s="177"/>
      <c r="Y21" s="46"/>
      <c r="Z21" s="46"/>
      <c r="AA21" s="47"/>
      <c r="AB21" s="46"/>
      <c r="AC21" s="46"/>
      <c r="AD21" s="46"/>
      <c r="AE21" s="46"/>
      <c r="AF21" s="46"/>
      <c r="AG21" s="46"/>
      <c r="AH21" s="48" t="s">
        <v>230</v>
      </c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178"/>
      <c r="AU21" s="34" t="str">
        <f>"SUIVI DES MATCHS (G="&amp;IF($D$3="",0,$D$3)&amp;"pts / N="&amp;IF($D$4="",0,$D$4)&amp;"pts / P="&amp;IF($D$5="",0,$D$5)&amp;"pts)"</f>
        <v>SUIVI DES MATCHS (G=0pts / N=0pts / P=0pts)</v>
      </c>
      <c r="AV21" s="178"/>
      <c r="AW21" s="179"/>
      <c r="AX21" s="33"/>
      <c r="AY21" s="34" t="s">
        <v>221</v>
      </c>
      <c r="AZ21" s="35"/>
      <c r="BB21" s="290" t="s">
        <v>229</v>
      </c>
      <c r="BC21" s="288" t="s">
        <v>367</v>
      </c>
      <c r="BD21" s="108" t="s">
        <v>334</v>
      </c>
      <c r="BE21" s="108" t="s">
        <v>229</v>
      </c>
    </row>
    <row r="22" spans="2:57" ht="17.25" customHeight="1">
      <c r="B22" s="32" t="s">
        <v>317</v>
      </c>
      <c r="C22" s="32" t="s">
        <v>217</v>
      </c>
      <c r="D22" s="32" t="s">
        <v>218</v>
      </c>
      <c r="E22" s="32" t="s">
        <v>219</v>
      </c>
      <c r="F22" s="32" t="s">
        <v>241</v>
      </c>
      <c r="G22" s="32" t="s">
        <v>242</v>
      </c>
      <c r="H22" s="32" t="s">
        <v>243</v>
      </c>
      <c r="I22" s="32" t="s">
        <v>246</v>
      </c>
      <c r="J22" s="32" t="s">
        <v>247</v>
      </c>
      <c r="K22" s="32" t="s">
        <v>248</v>
      </c>
      <c r="L22" s="32" t="s">
        <v>249</v>
      </c>
      <c r="M22" s="32" t="s">
        <v>250</v>
      </c>
      <c r="N22" s="32" t="s">
        <v>251</v>
      </c>
      <c r="O22" s="32" t="s">
        <v>252</v>
      </c>
      <c r="P22" s="32" t="s">
        <v>253</v>
      </c>
      <c r="Q22" s="32" t="s">
        <v>254</v>
      </c>
      <c r="R22" s="32" t="s">
        <v>255</v>
      </c>
      <c r="S22" s="32" t="s">
        <v>256</v>
      </c>
      <c r="T22" s="32" t="s">
        <v>257</v>
      </c>
      <c r="U22" s="32" t="s">
        <v>258</v>
      </c>
      <c r="V22" s="32" t="s">
        <v>259</v>
      </c>
      <c r="W22" s="32" t="s">
        <v>260</v>
      </c>
      <c r="X22" s="32" t="s">
        <v>222</v>
      </c>
      <c r="Y22" s="30" t="s">
        <v>217</v>
      </c>
      <c r="Z22" s="30" t="s">
        <v>218</v>
      </c>
      <c r="AA22" s="30" t="s">
        <v>219</v>
      </c>
      <c r="AB22" s="30" t="s">
        <v>241</v>
      </c>
      <c r="AC22" s="30" t="s">
        <v>242</v>
      </c>
      <c r="AD22" s="30" t="s">
        <v>243</v>
      </c>
      <c r="AE22" s="30" t="s">
        <v>246</v>
      </c>
      <c r="AF22" s="30" t="s">
        <v>247</v>
      </c>
      <c r="AG22" s="30" t="s">
        <v>248</v>
      </c>
      <c r="AH22" s="30" t="s">
        <v>249</v>
      </c>
      <c r="AI22" s="30" t="s">
        <v>250</v>
      </c>
      <c r="AJ22" s="30" t="s">
        <v>251</v>
      </c>
      <c r="AK22" s="30" t="s">
        <v>252</v>
      </c>
      <c r="AL22" s="30" t="s">
        <v>253</v>
      </c>
      <c r="AM22" s="30" t="s">
        <v>254</v>
      </c>
      <c r="AN22" s="30" t="s">
        <v>255</v>
      </c>
      <c r="AO22" s="30" t="s">
        <v>256</v>
      </c>
      <c r="AP22" s="30" t="s">
        <v>257</v>
      </c>
      <c r="AQ22" s="30" t="s">
        <v>258</v>
      </c>
      <c r="AR22" s="30" t="s">
        <v>259</v>
      </c>
      <c r="AS22" s="30" t="s">
        <v>260</v>
      </c>
      <c r="AT22" s="32" t="s">
        <v>223</v>
      </c>
      <c r="AU22" s="32" t="s">
        <v>224</v>
      </c>
      <c r="AV22" s="32" t="s">
        <v>225</v>
      </c>
      <c r="AW22" s="32" t="s">
        <v>220</v>
      </c>
      <c r="AX22" s="32" t="s">
        <v>226</v>
      </c>
      <c r="AY22" s="32" t="s">
        <v>227</v>
      </c>
      <c r="AZ22" s="32" t="s">
        <v>270</v>
      </c>
      <c r="BB22" s="291"/>
      <c r="BC22" s="289"/>
      <c r="BD22" s="110" t="s">
        <v>335</v>
      </c>
      <c r="BE22" s="110" t="s">
        <v>336</v>
      </c>
    </row>
    <row r="23" spans="2:57" ht="15" customHeight="1">
      <c r="B23" s="203"/>
      <c r="C23" s="196"/>
      <c r="D23" s="197"/>
      <c r="E23" s="197"/>
      <c r="F23" s="196"/>
      <c r="G23" s="197"/>
      <c r="H23" s="257" t="str">
        <f>IF($D$6="OUI","A","")</f>
        <v/>
      </c>
      <c r="I23" s="197"/>
      <c r="J23" s="196"/>
      <c r="K23" s="197"/>
      <c r="L23" s="197"/>
      <c r="M23" s="196"/>
      <c r="N23" s="257" t="str">
        <f>IF($D$6="OUI","A","")</f>
        <v/>
      </c>
      <c r="O23" s="247"/>
      <c r="P23" s="257" t="str">
        <f>IF($D$6="OUI","A","")</f>
        <v/>
      </c>
      <c r="Q23" s="197"/>
      <c r="R23" s="196"/>
      <c r="S23" s="197"/>
      <c r="T23" s="196"/>
      <c r="U23" s="197"/>
      <c r="V23" s="247"/>
      <c r="W23" s="197"/>
      <c r="X23" s="198" t="str">
        <f>IF(B23="","",COUNT(C23:W23))</f>
        <v/>
      </c>
      <c r="Y23" s="199" t="str">
        <f>IF(C23="","",IF(C24="","",IF(C23&gt;C24,"V",IF(C23&lt;C24,"D","N"))))</f>
        <v/>
      </c>
      <c r="Z23" s="200"/>
      <c r="AA23" s="200"/>
      <c r="AB23" s="199" t="str">
        <f>IF(F23="","",IF(F29="","",IF(F23&gt;F29,"V",IF(F23&lt;F29,"D","N"))))</f>
        <v/>
      </c>
      <c r="AC23" s="200"/>
      <c r="AD23" s="200"/>
      <c r="AE23" s="200"/>
      <c r="AF23" s="199" t="str">
        <f>IF(J23="","",IF(J25="","",IF(J23&gt;J25,"V",IF(J23&lt;J25,"D","N"))))</f>
        <v/>
      </c>
      <c r="AG23" s="200"/>
      <c r="AH23" s="200"/>
      <c r="AI23" s="199" t="str">
        <f>IF(M23="","",IF(M28="","",IF(M23&gt;M28,"V",IF(M23&lt;M28,"D","N"))))</f>
        <v/>
      </c>
      <c r="AJ23" s="200"/>
      <c r="AK23" s="200"/>
      <c r="AL23" s="200"/>
      <c r="AM23" s="200"/>
      <c r="AN23" s="199" t="str">
        <f>IF(R23="","",IF(R27="","",IF(R23&gt;R27,"V",IF(R23&lt;R27,"D","N"))))</f>
        <v/>
      </c>
      <c r="AO23" s="200"/>
      <c r="AP23" s="199" t="str">
        <f>IF(T23="","",IF(T26="","",IF(T23&gt;T26,"V",IF(T23&lt;T26,"D","N"))))</f>
        <v/>
      </c>
      <c r="AQ23" s="200"/>
      <c r="AR23" s="200"/>
      <c r="AS23" s="200"/>
      <c r="AT23" s="198" t="str">
        <f>IF(B23="","",COUNTIF($Y23:$AS23,"V"))</f>
        <v/>
      </c>
      <c r="AU23" s="198" t="str">
        <f>IF(B23="","",COUNTIF($Y23:$AS23,"N"))</f>
        <v/>
      </c>
      <c r="AV23" s="198" t="str">
        <f>IF(B23="","",COUNTIF($Y23:$AS23,"D"))</f>
        <v/>
      </c>
      <c r="AW23" s="198" t="str">
        <f>IF(B23="","",(AT23*$D$3)+(AU23*$D$4)+(AV23*$D$5))</f>
        <v/>
      </c>
      <c r="AX23" s="198" t="str">
        <f>IF(B23="","",SUM(C23:W23))</f>
        <v/>
      </c>
      <c r="AY23" s="198" t="str">
        <f>IF(B23="","",SUM(C24,F29,J25,M28,R27,T26))</f>
        <v/>
      </c>
      <c r="AZ23" s="198" t="str">
        <f>IF(B23="","",AX23-AY23)</f>
        <v/>
      </c>
      <c r="BB23" s="123" t="str">
        <f>IF(B23="","",IF(BE23=1,"1er",IF(BE23=2,"2ème",IF(BE23=3,"3ème",IF(BE23=4,"4ème",IF(BE23=5,"5ème",IF(BE23=6,"6ème",IF(BE23=7,"7ème",""))))))))</f>
        <v/>
      </c>
      <c r="BC23" s="124"/>
      <c r="BD23" s="27" t="str">
        <f>IF(B23="","",IF(X23=0,"",AW23*1000000+AZ23*1000+AX23))</f>
        <v/>
      </c>
      <c r="BE23" s="112" t="str">
        <f>IF(BD23="","",RANK(BD23,$BD$23:$BD$29,0))</f>
        <v/>
      </c>
    </row>
    <row r="24" spans="2:57" ht="15" customHeight="1">
      <c r="B24" s="203"/>
      <c r="C24" s="196"/>
      <c r="D24" s="197"/>
      <c r="E24" s="257" t="str">
        <f>IF($D$6="OUI","A","")</f>
        <v/>
      </c>
      <c r="F24" s="197"/>
      <c r="G24" s="196"/>
      <c r="H24" s="197"/>
      <c r="I24" s="257" t="str">
        <f>IF($D$6="OUI","A","")</f>
        <v/>
      </c>
      <c r="J24" s="197"/>
      <c r="K24" s="196"/>
      <c r="L24" s="197"/>
      <c r="M24" s="247"/>
      <c r="N24" s="247"/>
      <c r="O24" s="197"/>
      <c r="P24" s="196"/>
      <c r="Q24" s="197"/>
      <c r="R24" s="257" t="str">
        <f>IF($D$6="OUI","A","")</f>
        <v/>
      </c>
      <c r="S24" s="197"/>
      <c r="T24" s="197"/>
      <c r="U24" s="196"/>
      <c r="V24" s="197"/>
      <c r="W24" s="196"/>
      <c r="X24" s="198" t="str">
        <f t="shared" ref="X24:X29" si="10">IF(B24="","",COUNT(C24:W24))</f>
        <v/>
      </c>
      <c r="Y24" s="199" t="str">
        <f>IF(C23="","",IF(C24="","",IF(C23&lt;C24,"V",IF(C23&gt;C24,"D","N"))))</f>
        <v/>
      </c>
      <c r="Z24" s="200"/>
      <c r="AA24" s="200"/>
      <c r="AB24" s="200"/>
      <c r="AC24" s="199" t="str">
        <f>IF(G24="","",IF(G25="","",IF(G24&gt;G25,"V",IF(G24&lt;G25,"D","N"))))</f>
        <v/>
      </c>
      <c r="AD24" s="200"/>
      <c r="AE24" s="200"/>
      <c r="AF24" s="200"/>
      <c r="AG24" s="199" t="str">
        <f>IF(K24="","",IF(K26="","",IF(K24&gt;K26,"V",IF(K24&lt;K26,"D","N"))))</f>
        <v/>
      </c>
      <c r="AH24" s="200"/>
      <c r="AI24" s="200"/>
      <c r="AJ24" s="200"/>
      <c r="AK24" s="200"/>
      <c r="AL24" s="199" t="str">
        <f>IF(P24="","",IF(P28="","",IF(P24&gt;P28,"V",IF(P24&lt;P28,"D","N"))))</f>
        <v/>
      </c>
      <c r="AM24" s="200"/>
      <c r="AN24" s="200"/>
      <c r="AO24" s="200"/>
      <c r="AP24" s="200"/>
      <c r="AQ24" s="199" t="str">
        <f>IF(U24="","",IF(U27="","",IF(U24&gt;U27,"V",IF(U24&lt;U27,"D","N"))))</f>
        <v/>
      </c>
      <c r="AR24" s="200"/>
      <c r="AS24" s="199" t="str">
        <f>IF(W24="","",IF(W29="","",IF(W24&gt;W29,"V",IF(W24&lt;W29,"D","N"))))</f>
        <v/>
      </c>
      <c r="AT24" s="198" t="str">
        <f t="shared" ref="AT24:AT29" si="11">IF(B24="","",COUNTIF($Y24:$AS24,"V"))</f>
        <v/>
      </c>
      <c r="AU24" s="198" t="str">
        <f t="shared" ref="AU24:AU29" si="12">IF(B24="","",COUNTIF($Y24:$AS24,"N"))</f>
        <v/>
      </c>
      <c r="AV24" s="198" t="str">
        <f t="shared" ref="AV24:AV29" si="13">IF(B24="","",COUNTIF($Y24:$AS24,"D"))</f>
        <v/>
      </c>
      <c r="AW24" s="198" t="str">
        <f t="shared" ref="AW24:AW29" si="14">IF(B24="","",(AT24*$D$3)+(AU24*$D$4)+(AV24*$D$5))</f>
        <v/>
      </c>
      <c r="AX24" s="198" t="str">
        <f t="shared" ref="AX24:AX29" si="15">IF(B24="","",SUM(C24:W24))</f>
        <v/>
      </c>
      <c r="AY24" s="198" t="str">
        <f>IF(B24="","",SUM(C23,G25,K26,P28,U27,W29))</f>
        <v/>
      </c>
      <c r="AZ24" s="198" t="str">
        <f t="shared" ref="AZ24:AZ29" si="16">IF(B24="","",AX24-AY24)</f>
        <v/>
      </c>
      <c r="BB24" s="123" t="str">
        <f t="shared" ref="BB24:BB29" si="17">IF(B24="","",IF(BE24=1,"1er",IF(BE24=2,"2ème",IF(BE24=3,"3ème",IF(BE24=4,"4ème",IF(BE24=5,"5ème",IF(BE24=6,"6ème",IF(BE24=7,"7ème",""))))))))</f>
        <v/>
      </c>
      <c r="BC24" s="124"/>
      <c r="BD24" s="27" t="str">
        <f t="shared" ref="BD24:BD29" si="18">IF(B24="","",IF(X24=0,"",AW24*1000000+AZ24*1000+AX24))</f>
        <v/>
      </c>
      <c r="BE24" s="112" t="str">
        <f t="shared" ref="BE24:BE29" si="19">IF(BD24="","",RANK(BD24,$BD$23:$BD$29,0))</f>
        <v/>
      </c>
    </row>
    <row r="25" spans="2:57" ht="15" customHeight="1">
      <c r="B25" s="203"/>
      <c r="C25" s="197"/>
      <c r="D25" s="196"/>
      <c r="E25" s="247"/>
      <c r="F25" s="197"/>
      <c r="G25" s="196"/>
      <c r="H25" s="197"/>
      <c r="I25" s="197"/>
      <c r="J25" s="196"/>
      <c r="K25" s="197"/>
      <c r="L25" s="257" t="str">
        <f>IF($D$6="OUI","A","")</f>
        <v/>
      </c>
      <c r="M25" s="197"/>
      <c r="N25" s="196"/>
      <c r="O25" s="257" t="str">
        <f>IF($D$6="OUI","A","")</f>
        <v/>
      </c>
      <c r="P25" s="197"/>
      <c r="Q25" s="196"/>
      <c r="R25" s="197"/>
      <c r="S25" s="196"/>
      <c r="T25" s="197"/>
      <c r="U25" s="257" t="str">
        <f>IF($D$6="OUI","A","")</f>
        <v/>
      </c>
      <c r="V25" s="197"/>
      <c r="W25" s="197"/>
      <c r="X25" s="198" t="str">
        <f t="shared" si="10"/>
        <v/>
      </c>
      <c r="Y25" s="200"/>
      <c r="Z25" s="199" t="str">
        <f>IF(D25="","",IF(D26="","",IF(D25&gt;D26,"V",IF(D25&lt;D26,"D","N"))))</f>
        <v/>
      </c>
      <c r="AA25" s="200"/>
      <c r="AB25" s="200"/>
      <c r="AC25" s="199" t="str">
        <f>IF(G24="","",IF(G25="","",IF(G24&lt;G25,"V",IF(G24&gt;G25,"D","N"))))</f>
        <v/>
      </c>
      <c r="AD25" s="200"/>
      <c r="AE25" s="200"/>
      <c r="AF25" s="199" t="str">
        <f>IF(J23="","",IF(J25="","",IF(J23&lt;J25,"V",IF(J23&gt;J25,"D","N"))))</f>
        <v/>
      </c>
      <c r="AG25" s="200"/>
      <c r="AH25" s="200"/>
      <c r="AI25" s="200"/>
      <c r="AJ25" s="199" t="str">
        <f>IF(N25="","",IF(N27="","",IF(N25&gt;N27,"V",IF(N25&lt;N27,"D","N"))))</f>
        <v/>
      </c>
      <c r="AK25" s="200"/>
      <c r="AL25" s="200"/>
      <c r="AM25" s="199" t="str">
        <f>IF(Q25="","",IF(Q29="","",IF(Q25&gt;Q29,"V",IF(Q25&lt;Q29,"D","N"))))</f>
        <v/>
      </c>
      <c r="AN25" s="200"/>
      <c r="AO25" s="199" t="str">
        <f>IF(S25="","",IF(S28="","",IF(S25&gt;S28,"V",IF(S25&lt;S28,"D","N"))))</f>
        <v/>
      </c>
      <c r="AP25" s="200"/>
      <c r="AQ25" s="200"/>
      <c r="AR25" s="200"/>
      <c r="AS25" s="200"/>
      <c r="AT25" s="198" t="str">
        <f t="shared" si="11"/>
        <v/>
      </c>
      <c r="AU25" s="198" t="str">
        <f t="shared" si="12"/>
        <v/>
      </c>
      <c r="AV25" s="198" t="str">
        <f t="shared" si="13"/>
        <v/>
      </c>
      <c r="AW25" s="198" t="str">
        <f t="shared" si="14"/>
        <v/>
      </c>
      <c r="AX25" s="198" t="str">
        <f t="shared" si="15"/>
        <v/>
      </c>
      <c r="AY25" s="198" t="str">
        <f>IF(B25="","",SUM(D26,G24,J23,N27,Q29,S28))</f>
        <v/>
      </c>
      <c r="AZ25" s="198" t="str">
        <f t="shared" si="16"/>
        <v/>
      </c>
      <c r="BB25" s="123" t="str">
        <f t="shared" si="17"/>
        <v/>
      </c>
      <c r="BC25" s="124"/>
      <c r="BD25" s="27" t="str">
        <f t="shared" si="18"/>
        <v/>
      </c>
      <c r="BE25" s="112" t="str">
        <f t="shared" si="19"/>
        <v/>
      </c>
    </row>
    <row r="26" spans="2:57" ht="15" customHeight="1">
      <c r="B26" s="203"/>
      <c r="C26" s="197"/>
      <c r="D26" s="196"/>
      <c r="E26" s="197"/>
      <c r="F26" s="257" t="str">
        <f>IF($D$6="OUI","A","")</f>
        <v/>
      </c>
      <c r="G26" s="197"/>
      <c r="H26" s="196"/>
      <c r="I26" s="197"/>
      <c r="J26" s="197"/>
      <c r="K26" s="196"/>
      <c r="L26" s="197"/>
      <c r="M26" s="197"/>
      <c r="N26" s="197"/>
      <c r="O26" s="196"/>
      <c r="P26" s="197"/>
      <c r="Q26" s="257" t="str">
        <f>IF($D$6="OUI","A","")</f>
        <v/>
      </c>
      <c r="R26" s="197"/>
      <c r="S26" s="197"/>
      <c r="T26" s="196"/>
      <c r="U26" s="197"/>
      <c r="V26" s="196"/>
      <c r="W26" s="257" t="str">
        <f>IF($D$6="OUI","A","")</f>
        <v/>
      </c>
      <c r="X26" s="198" t="str">
        <f t="shared" si="10"/>
        <v/>
      </c>
      <c r="Y26" s="200"/>
      <c r="Z26" s="199" t="str">
        <f>IF(D25="","",IF(D26="","",IF(D25&lt;D26,"V",IF(D25&gt;D26,"D","N"))))</f>
        <v/>
      </c>
      <c r="AA26" s="200"/>
      <c r="AB26" s="200"/>
      <c r="AC26" s="200"/>
      <c r="AD26" s="199" t="str">
        <f>IF(H26="","",IF(H27="","",IF(H26&gt;H27,"V",IF(H26&lt;H27,"D","N"))))</f>
        <v/>
      </c>
      <c r="AE26" s="200"/>
      <c r="AF26" s="200"/>
      <c r="AG26" s="199" t="str">
        <f>IF(K24="","",IF(K26="","",IF(K24&lt;K26,"V",IF(K24&gt;K26,"D","N"))))</f>
        <v/>
      </c>
      <c r="AH26" s="200"/>
      <c r="AI26" s="200"/>
      <c r="AJ26" s="200"/>
      <c r="AK26" s="199" t="str">
        <f>IF(O26="","",IF(O29="","",IF(O26&gt;O29,"V",IF(O26&lt;O29,"D","N"))))</f>
        <v/>
      </c>
      <c r="AL26" s="200"/>
      <c r="AM26" s="200"/>
      <c r="AN26" s="200"/>
      <c r="AO26" s="200"/>
      <c r="AP26" s="199" t="str">
        <f>IF(T23="","",IF(T26="","",IF(T23&lt;T26,"V",IF(T23&gt;T26,"D","N"))))</f>
        <v/>
      </c>
      <c r="AQ26" s="200"/>
      <c r="AR26" s="199" t="str">
        <f>IF(V26="","",IF(V28="","",IF(V26&gt;V28,"V",IF(V26&lt;V28,"D","N"))))</f>
        <v/>
      </c>
      <c r="AS26" s="200"/>
      <c r="AT26" s="198" t="str">
        <f t="shared" si="11"/>
        <v/>
      </c>
      <c r="AU26" s="198" t="str">
        <f t="shared" si="12"/>
        <v/>
      </c>
      <c r="AV26" s="198" t="str">
        <f t="shared" si="13"/>
        <v/>
      </c>
      <c r="AW26" s="198" t="str">
        <f t="shared" si="14"/>
        <v/>
      </c>
      <c r="AX26" s="198" t="str">
        <f t="shared" si="15"/>
        <v/>
      </c>
      <c r="AY26" s="198" t="str">
        <f>IF(B26="","",SUM(D25,H27,K24,O29,T23,V28))</f>
        <v/>
      </c>
      <c r="AZ26" s="198" t="str">
        <f t="shared" si="16"/>
        <v/>
      </c>
      <c r="BB26" s="123" t="str">
        <f t="shared" si="17"/>
        <v/>
      </c>
      <c r="BC26" s="124"/>
      <c r="BD26" s="27" t="str">
        <f t="shared" si="18"/>
        <v/>
      </c>
      <c r="BE26" s="112" t="str">
        <f t="shared" si="19"/>
        <v/>
      </c>
    </row>
    <row r="27" spans="2:57" ht="15" customHeight="1">
      <c r="B27" s="203"/>
      <c r="C27" s="257" t="str">
        <f>IF($D$6="OUI","A","")</f>
        <v/>
      </c>
      <c r="D27" s="197"/>
      <c r="E27" s="196"/>
      <c r="F27" s="197"/>
      <c r="G27" s="197"/>
      <c r="H27" s="196"/>
      <c r="I27" s="197"/>
      <c r="J27" s="257" t="str">
        <f>IF($D$6="OUI","A","")</f>
        <v/>
      </c>
      <c r="K27" s="197"/>
      <c r="L27" s="196"/>
      <c r="M27" s="197"/>
      <c r="N27" s="196"/>
      <c r="O27" s="197"/>
      <c r="P27" s="197"/>
      <c r="Q27" s="197"/>
      <c r="R27" s="196"/>
      <c r="S27" s="247"/>
      <c r="T27" s="197"/>
      <c r="U27" s="196"/>
      <c r="V27" s="257" t="str">
        <f>IF($D$6="OUI","A","")</f>
        <v/>
      </c>
      <c r="W27" s="197"/>
      <c r="X27" s="198" t="str">
        <f t="shared" si="10"/>
        <v/>
      </c>
      <c r="Y27" s="200"/>
      <c r="Z27" s="200"/>
      <c r="AA27" s="199" t="str">
        <f>IF(E27="","",IF(E28="","",IF(E27&gt;E28,"V",IF(E27&lt;E28,"D","N"))))</f>
        <v/>
      </c>
      <c r="AB27" s="200"/>
      <c r="AC27" s="200"/>
      <c r="AD27" s="199" t="str">
        <f>IF(H26="","",IF(H27="","",IF(H26&lt;H27,"V",IF(H26&gt;H27,"D","N"))))</f>
        <v/>
      </c>
      <c r="AE27" s="200"/>
      <c r="AF27" s="200"/>
      <c r="AG27" s="200"/>
      <c r="AH27" s="199" t="str">
        <f>IF(L27="","",IF(L29="","",IF(L27&gt;L29,"V",IF(L27&lt;L29,"D","N"))))</f>
        <v/>
      </c>
      <c r="AI27" s="200"/>
      <c r="AJ27" s="199" t="str">
        <f>IF(N25="","",IF(N27="","",IF(N25&lt;N27,"V",IF(N25&gt;N27,"D","N"))))</f>
        <v/>
      </c>
      <c r="AK27" s="200"/>
      <c r="AL27" s="200"/>
      <c r="AM27" s="200"/>
      <c r="AN27" s="199" t="str">
        <f>IF(R23="","",IF(R27="","",IF(R23&lt;R27,"V",IF(R23&gt;R27,"D","N"))))</f>
        <v/>
      </c>
      <c r="AO27" s="200"/>
      <c r="AP27" s="200"/>
      <c r="AQ27" s="199" t="str">
        <f>IF(U24="","",IF(U27="","",IF(U24&lt;U27,"V",IF(U24&gt;U27,"D","N"))))</f>
        <v/>
      </c>
      <c r="AR27" s="200"/>
      <c r="AS27" s="200"/>
      <c r="AT27" s="198" t="str">
        <f t="shared" si="11"/>
        <v/>
      </c>
      <c r="AU27" s="198" t="str">
        <f t="shared" si="12"/>
        <v/>
      </c>
      <c r="AV27" s="198" t="str">
        <f t="shared" si="13"/>
        <v/>
      </c>
      <c r="AW27" s="198" t="str">
        <f t="shared" si="14"/>
        <v/>
      </c>
      <c r="AX27" s="198" t="str">
        <f t="shared" si="15"/>
        <v/>
      </c>
      <c r="AY27" s="198" t="str">
        <f>IF(B27="","",SUM(E28,H26,L29,N25,R23,U24))</f>
        <v/>
      </c>
      <c r="AZ27" s="198" t="str">
        <f t="shared" si="16"/>
        <v/>
      </c>
      <c r="BB27" s="123" t="str">
        <f t="shared" si="17"/>
        <v/>
      </c>
      <c r="BC27" s="124"/>
      <c r="BD27" s="27" t="str">
        <f t="shared" si="18"/>
        <v/>
      </c>
      <c r="BE27" s="112" t="str">
        <f t="shared" si="19"/>
        <v/>
      </c>
    </row>
    <row r="28" spans="2:57" ht="15" customHeight="1">
      <c r="B28" s="203"/>
      <c r="C28" s="247"/>
      <c r="D28" s="197"/>
      <c r="E28" s="196"/>
      <c r="F28" s="197"/>
      <c r="G28" s="257" t="str">
        <f>IF($D$6="OUI","A","")</f>
        <v/>
      </c>
      <c r="H28" s="197"/>
      <c r="I28" s="196"/>
      <c r="J28" s="197"/>
      <c r="K28" s="257" t="str">
        <f>IF($D$6="OUI","A","")</f>
        <v/>
      </c>
      <c r="L28" s="197"/>
      <c r="M28" s="196"/>
      <c r="N28" s="197"/>
      <c r="O28" s="197"/>
      <c r="P28" s="196"/>
      <c r="Q28" s="197"/>
      <c r="R28" s="197"/>
      <c r="S28" s="196"/>
      <c r="T28" s="257" t="str">
        <f>IF($D$6="OUI","A","")</f>
        <v/>
      </c>
      <c r="U28" s="197"/>
      <c r="V28" s="196"/>
      <c r="W28" s="197"/>
      <c r="X28" s="198" t="str">
        <f t="shared" si="10"/>
        <v/>
      </c>
      <c r="Y28" s="200"/>
      <c r="Z28" s="200"/>
      <c r="AA28" s="199" t="str">
        <f>IF(E27="","",IF(E28="","",IF(E27&lt;E28,"V",IF(E27&gt;E28,"D","N"))))</f>
        <v/>
      </c>
      <c r="AB28" s="200"/>
      <c r="AC28" s="200"/>
      <c r="AD28" s="200"/>
      <c r="AE28" s="199" t="str">
        <f>IF(I28="","",IF(I29="","",IF(I28&gt;I29,"V",IF(I28&lt;I29,"D","N"))))</f>
        <v/>
      </c>
      <c r="AF28" s="200"/>
      <c r="AG28" s="200"/>
      <c r="AH28" s="200"/>
      <c r="AI28" s="199" t="str">
        <f>IF(M23="","",IF(M28="","",IF(M23&lt;M28,"V",IF(M23&gt;M28,"D","N"))))</f>
        <v/>
      </c>
      <c r="AJ28" s="200"/>
      <c r="AK28" s="200"/>
      <c r="AL28" s="199" t="str">
        <f>IF(P24="","",IF(P28="","",IF(P24&lt;P28,"V",IF(P24&gt;P28,"D","N"))))</f>
        <v/>
      </c>
      <c r="AM28" s="200"/>
      <c r="AN28" s="200"/>
      <c r="AO28" s="199" t="str">
        <f>IF(S25="","",IF(S28="","",IF(S25&lt;S28,"V",IF(S25&gt;S28,"D","N"))))</f>
        <v/>
      </c>
      <c r="AP28" s="200"/>
      <c r="AQ28" s="200"/>
      <c r="AR28" s="199" t="str">
        <f>IF(V26="","",IF(V28="","",IF(V26&lt;V28,"V",IF(V26&gt;V28,"D","N"))))</f>
        <v/>
      </c>
      <c r="AS28" s="200"/>
      <c r="AT28" s="198" t="str">
        <f t="shared" si="11"/>
        <v/>
      </c>
      <c r="AU28" s="198" t="str">
        <f t="shared" si="12"/>
        <v/>
      </c>
      <c r="AV28" s="198" t="str">
        <f t="shared" si="13"/>
        <v/>
      </c>
      <c r="AW28" s="198" t="str">
        <f t="shared" si="14"/>
        <v/>
      </c>
      <c r="AX28" s="198" t="str">
        <f t="shared" si="15"/>
        <v/>
      </c>
      <c r="AY28" s="198" t="str">
        <f>IF(B28="","",SUM(E27,I29,M23,P24,S25,V26))</f>
        <v/>
      </c>
      <c r="AZ28" s="198" t="str">
        <f t="shared" si="16"/>
        <v/>
      </c>
      <c r="BB28" s="123" t="str">
        <f t="shared" si="17"/>
        <v/>
      </c>
      <c r="BC28" s="124"/>
      <c r="BD28" s="27" t="str">
        <f t="shared" si="18"/>
        <v/>
      </c>
      <c r="BE28" s="112" t="str">
        <f t="shared" si="19"/>
        <v/>
      </c>
    </row>
    <row r="29" spans="2:57" ht="15" customHeight="1">
      <c r="B29" s="203"/>
      <c r="C29" s="197"/>
      <c r="D29" s="257" t="str">
        <f>IF($D$6="OUI","A","")</f>
        <v/>
      </c>
      <c r="E29" s="197"/>
      <c r="F29" s="196"/>
      <c r="G29" s="197"/>
      <c r="H29" s="197"/>
      <c r="I29" s="196"/>
      <c r="J29" s="197"/>
      <c r="K29" s="197"/>
      <c r="L29" s="196"/>
      <c r="M29" s="257" t="str">
        <f>IF($D$6="OUI","A","")</f>
        <v/>
      </c>
      <c r="N29" s="197"/>
      <c r="O29" s="196"/>
      <c r="P29" s="197"/>
      <c r="Q29" s="196"/>
      <c r="R29" s="247"/>
      <c r="S29" s="257" t="str">
        <f>IF($D$6="OUI","A","")</f>
        <v/>
      </c>
      <c r="T29" s="197"/>
      <c r="U29" s="247"/>
      <c r="V29" s="197"/>
      <c r="W29" s="196"/>
      <c r="X29" s="198" t="str">
        <f t="shared" si="10"/>
        <v/>
      </c>
      <c r="Y29" s="200"/>
      <c r="Z29" s="200"/>
      <c r="AA29" s="200"/>
      <c r="AB29" s="199" t="str">
        <f>IF(F23="","",IF(F29="","",IF(F23&lt;F29,"V",IF(F23&gt;F29,"D","N"))))</f>
        <v/>
      </c>
      <c r="AC29" s="200"/>
      <c r="AD29" s="200"/>
      <c r="AE29" s="199" t="str">
        <f>IF(I28="","",IF(I29="","",IF(I28&lt;I29,"V",IF(I28&gt;I29,"D","N"))))</f>
        <v/>
      </c>
      <c r="AF29" s="200"/>
      <c r="AG29" s="200"/>
      <c r="AH29" s="199" t="str">
        <f>IF(L27="","",IF(L29="","",IF(L27&lt;L29,"V",IF(L27&gt;L29,"D","N"))))</f>
        <v/>
      </c>
      <c r="AI29" s="200"/>
      <c r="AJ29" s="200"/>
      <c r="AK29" s="199" t="str">
        <f>IF(O26="","",IF(O29="","",IF(O26&lt;O29,"V",IF(O26&gt;O29,"D","N"))))</f>
        <v/>
      </c>
      <c r="AL29" s="200"/>
      <c r="AM29" s="199" t="str">
        <f>IF(Q25="","",IF(Q29="","",IF(Q25&lt;Q29,"V",IF(Q25&gt;Q29,"D","N"))))</f>
        <v/>
      </c>
      <c r="AN29" s="200"/>
      <c r="AO29" s="200"/>
      <c r="AP29" s="200"/>
      <c r="AQ29" s="200"/>
      <c r="AR29" s="200"/>
      <c r="AS29" s="199" t="str">
        <f>IF(W24="","",IF(W29="","",IF(W24&lt;W29,"V",IF(W24&gt;W29,"D","N"))))</f>
        <v/>
      </c>
      <c r="AT29" s="198" t="str">
        <f t="shared" si="11"/>
        <v/>
      </c>
      <c r="AU29" s="198" t="str">
        <f t="shared" si="12"/>
        <v/>
      </c>
      <c r="AV29" s="198" t="str">
        <f t="shared" si="13"/>
        <v/>
      </c>
      <c r="AW29" s="198" t="str">
        <f t="shared" si="14"/>
        <v/>
      </c>
      <c r="AX29" s="198" t="str">
        <f t="shared" si="15"/>
        <v/>
      </c>
      <c r="AY29" s="198" t="str">
        <f>IF(B29="","",SUM(F23,I28,L27,O26,Q25,W24))</f>
        <v/>
      </c>
      <c r="AZ29" s="198" t="str">
        <f t="shared" si="16"/>
        <v/>
      </c>
      <c r="BB29" s="123" t="str">
        <f t="shared" si="17"/>
        <v/>
      </c>
      <c r="BC29" s="124"/>
      <c r="BD29" s="27" t="str">
        <f t="shared" si="18"/>
        <v/>
      </c>
      <c r="BE29" s="112" t="str">
        <f t="shared" si="19"/>
        <v/>
      </c>
    </row>
    <row r="30" spans="2:57" ht="16.5" customHeight="1"/>
    <row r="31" spans="2:57" ht="16.5" customHeight="1"/>
    <row r="32" spans="2:57" ht="16.5" customHeight="1"/>
    <row r="33" spans="2:57" ht="17.25" customHeight="1">
      <c r="B33" s="244" t="s">
        <v>233</v>
      </c>
      <c r="C33" s="33"/>
      <c r="D33" s="34"/>
      <c r="E33" s="172"/>
      <c r="F33" s="34"/>
      <c r="G33" s="34"/>
      <c r="H33" s="34"/>
      <c r="I33" s="176"/>
      <c r="J33" s="34"/>
      <c r="K33" s="34"/>
      <c r="L33" s="34" t="s">
        <v>366</v>
      </c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5"/>
      <c r="X33" s="177"/>
      <c r="Y33" s="46"/>
      <c r="Z33" s="46"/>
      <c r="AA33" s="47"/>
      <c r="AB33" s="46"/>
      <c r="AC33" s="46"/>
      <c r="AD33" s="46"/>
      <c r="AE33" s="46"/>
      <c r="AF33" s="46"/>
      <c r="AG33" s="46"/>
      <c r="AH33" s="48" t="s">
        <v>230</v>
      </c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178"/>
      <c r="AU33" s="34" t="str">
        <f>"SUIVI DES MATCHS (G="&amp;IF($D$3="",0,$D$3)&amp;"pts / N="&amp;IF($D$4="",0,$D$4)&amp;"pts / P="&amp;IF($D$5="",0,$D$5)&amp;"pts)"</f>
        <v>SUIVI DES MATCHS (G=0pts / N=0pts / P=0pts)</v>
      </c>
      <c r="AV33" s="178"/>
      <c r="AW33" s="179"/>
      <c r="AX33" s="33"/>
      <c r="AY33" s="34" t="s">
        <v>221</v>
      </c>
      <c r="AZ33" s="35"/>
      <c r="BB33" s="290" t="s">
        <v>229</v>
      </c>
      <c r="BC33" s="288" t="s">
        <v>367</v>
      </c>
      <c r="BD33" s="108" t="s">
        <v>334</v>
      </c>
      <c r="BE33" s="108" t="s">
        <v>229</v>
      </c>
    </row>
    <row r="34" spans="2:57" ht="17.25" customHeight="1">
      <c r="B34" s="32" t="s">
        <v>317</v>
      </c>
      <c r="C34" s="32" t="s">
        <v>217</v>
      </c>
      <c r="D34" s="32" t="s">
        <v>218</v>
      </c>
      <c r="E34" s="32" t="s">
        <v>219</v>
      </c>
      <c r="F34" s="32" t="s">
        <v>241</v>
      </c>
      <c r="G34" s="32" t="s">
        <v>242</v>
      </c>
      <c r="H34" s="32" t="s">
        <v>243</v>
      </c>
      <c r="I34" s="32" t="s">
        <v>246</v>
      </c>
      <c r="J34" s="32" t="s">
        <v>247</v>
      </c>
      <c r="K34" s="32" t="s">
        <v>248</v>
      </c>
      <c r="L34" s="32" t="s">
        <v>249</v>
      </c>
      <c r="M34" s="32" t="s">
        <v>250</v>
      </c>
      <c r="N34" s="32" t="s">
        <v>251</v>
      </c>
      <c r="O34" s="32" t="s">
        <v>252</v>
      </c>
      <c r="P34" s="32" t="s">
        <v>253</v>
      </c>
      <c r="Q34" s="32" t="s">
        <v>254</v>
      </c>
      <c r="R34" s="32" t="s">
        <v>255</v>
      </c>
      <c r="S34" s="32" t="s">
        <v>256</v>
      </c>
      <c r="T34" s="32" t="s">
        <v>257</v>
      </c>
      <c r="U34" s="32" t="s">
        <v>258</v>
      </c>
      <c r="V34" s="32" t="s">
        <v>259</v>
      </c>
      <c r="W34" s="32" t="s">
        <v>260</v>
      </c>
      <c r="X34" s="32" t="s">
        <v>222</v>
      </c>
      <c r="Y34" s="30" t="s">
        <v>217</v>
      </c>
      <c r="Z34" s="30" t="s">
        <v>218</v>
      </c>
      <c r="AA34" s="30" t="s">
        <v>219</v>
      </c>
      <c r="AB34" s="30" t="s">
        <v>241</v>
      </c>
      <c r="AC34" s="30" t="s">
        <v>242</v>
      </c>
      <c r="AD34" s="30" t="s">
        <v>243</v>
      </c>
      <c r="AE34" s="30" t="s">
        <v>246</v>
      </c>
      <c r="AF34" s="30" t="s">
        <v>247</v>
      </c>
      <c r="AG34" s="30" t="s">
        <v>248</v>
      </c>
      <c r="AH34" s="30" t="s">
        <v>249</v>
      </c>
      <c r="AI34" s="30" t="s">
        <v>250</v>
      </c>
      <c r="AJ34" s="30" t="s">
        <v>251</v>
      </c>
      <c r="AK34" s="30" t="s">
        <v>252</v>
      </c>
      <c r="AL34" s="30" t="s">
        <v>253</v>
      </c>
      <c r="AM34" s="30" t="s">
        <v>254</v>
      </c>
      <c r="AN34" s="30" t="s">
        <v>255</v>
      </c>
      <c r="AO34" s="30" t="s">
        <v>256</v>
      </c>
      <c r="AP34" s="30" t="s">
        <v>257</v>
      </c>
      <c r="AQ34" s="30" t="s">
        <v>258</v>
      </c>
      <c r="AR34" s="30" t="s">
        <v>259</v>
      </c>
      <c r="AS34" s="30" t="s">
        <v>260</v>
      </c>
      <c r="AT34" s="32" t="s">
        <v>223</v>
      </c>
      <c r="AU34" s="32" t="s">
        <v>224</v>
      </c>
      <c r="AV34" s="32" t="s">
        <v>225</v>
      </c>
      <c r="AW34" s="32" t="s">
        <v>220</v>
      </c>
      <c r="AX34" s="32" t="s">
        <v>226</v>
      </c>
      <c r="AY34" s="32" t="s">
        <v>227</v>
      </c>
      <c r="AZ34" s="32" t="s">
        <v>270</v>
      </c>
      <c r="BB34" s="291"/>
      <c r="BC34" s="289"/>
      <c r="BD34" s="110" t="s">
        <v>335</v>
      </c>
      <c r="BE34" s="110" t="s">
        <v>336</v>
      </c>
    </row>
    <row r="35" spans="2:57" ht="15" customHeight="1">
      <c r="B35" s="203"/>
      <c r="C35" s="196"/>
      <c r="D35" s="197"/>
      <c r="E35" s="197"/>
      <c r="F35" s="196"/>
      <c r="G35" s="197"/>
      <c r="H35" s="257" t="str">
        <f>IF($D$6="OUI","A","")</f>
        <v/>
      </c>
      <c r="I35" s="197"/>
      <c r="J35" s="196"/>
      <c r="K35" s="197"/>
      <c r="L35" s="197"/>
      <c r="M35" s="196"/>
      <c r="N35" s="257" t="str">
        <f>IF($D$6="OUI","A","")</f>
        <v/>
      </c>
      <c r="O35" s="247"/>
      <c r="P35" s="257" t="str">
        <f>IF($D$6="OUI","A","")</f>
        <v/>
      </c>
      <c r="Q35" s="197"/>
      <c r="R35" s="196"/>
      <c r="S35" s="197"/>
      <c r="T35" s="196"/>
      <c r="U35" s="197"/>
      <c r="V35" s="247"/>
      <c r="W35" s="197"/>
      <c r="X35" s="198" t="str">
        <f>IF(B35="","",COUNT(C35:W35))</f>
        <v/>
      </c>
      <c r="Y35" s="199" t="str">
        <f>IF(C35="","",IF(C36="","",IF(C35&gt;C36,"V",IF(C35&lt;C36,"D","N"))))</f>
        <v/>
      </c>
      <c r="Z35" s="200"/>
      <c r="AA35" s="200"/>
      <c r="AB35" s="199" t="str">
        <f>IF(F35="","",IF(F41="","",IF(F35&gt;F41,"V",IF(F35&lt;F41,"D","N"))))</f>
        <v/>
      </c>
      <c r="AC35" s="200"/>
      <c r="AD35" s="200"/>
      <c r="AE35" s="200"/>
      <c r="AF35" s="199" t="str">
        <f>IF(J35="","",IF(J37="","",IF(J35&gt;J37,"V",IF(J35&lt;J37,"D","N"))))</f>
        <v/>
      </c>
      <c r="AG35" s="200"/>
      <c r="AH35" s="200"/>
      <c r="AI35" s="199" t="str">
        <f>IF(M35="","",IF(M40="","",IF(M35&gt;M40,"V",IF(M35&lt;M40,"D","N"))))</f>
        <v/>
      </c>
      <c r="AJ35" s="200"/>
      <c r="AK35" s="200"/>
      <c r="AL35" s="200"/>
      <c r="AM35" s="200"/>
      <c r="AN35" s="199" t="str">
        <f>IF(R35="","",IF(R39="","",IF(R35&gt;R39,"V",IF(R35&lt;R39,"D","N"))))</f>
        <v/>
      </c>
      <c r="AO35" s="200"/>
      <c r="AP35" s="199" t="str">
        <f>IF(T35="","",IF(T38="","",IF(T35&gt;T38,"V",IF(T35&lt;T38,"D","N"))))</f>
        <v/>
      </c>
      <c r="AQ35" s="200"/>
      <c r="AR35" s="200"/>
      <c r="AS35" s="200"/>
      <c r="AT35" s="198" t="str">
        <f>IF(B35="","",COUNTIF($Y35:$AS35,"V"))</f>
        <v/>
      </c>
      <c r="AU35" s="198" t="str">
        <f>IF(B35="","",COUNTIF($Y35:$AS35,"N"))</f>
        <v/>
      </c>
      <c r="AV35" s="198" t="str">
        <f>IF(B35="","",COUNTIF($Y35:$AS35,"D"))</f>
        <v/>
      </c>
      <c r="AW35" s="198" t="str">
        <f>IF(B35="","",(AT35*$D$3)+(AU35*$D$4)+(AV35*$D$5))</f>
        <v/>
      </c>
      <c r="AX35" s="198" t="str">
        <f>IF(B35="","",SUM(C35:W35))</f>
        <v/>
      </c>
      <c r="AY35" s="198" t="str">
        <f>IF(B35="","",SUM(C36,F41,J37,M40,R39,T38))</f>
        <v/>
      </c>
      <c r="AZ35" s="198" t="str">
        <f>IF(B35="","",AX35-AY35)</f>
        <v/>
      </c>
      <c r="BB35" s="123" t="str">
        <f>IF(B35="","",IF(BE35=1,"1er",IF(BE35=2,"2ème",IF(BE35=3,"3ème",IF(BE35=4,"4ème",IF(BE35=5,"5ème",IF(BE35=6,"6ème",IF(BE35=7,"7ème",""))))))))</f>
        <v/>
      </c>
      <c r="BC35" s="124"/>
      <c r="BD35" s="27" t="str">
        <f>IF(B35="","",IF(X35=0,"",AW35*1000000+AZ35*1000+AX35))</f>
        <v/>
      </c>
      <c r="BE35" s="112" t="str">
        <f>IF(BD35="","",RANK(BD35,$BD$35:$BD$41,0))</f>
        <v/>
      </c>
    </row>
    <row r="36" spans="2:57" ht="15" customHeight="1">
      <c r="B36" s="203"/>
      <c r="C36" s="196"/>
      <c r="D36" s="197"/>
      <c r="E36" s="257" t="str">
        <f>IF($D$6="OUI","A","")</f>
        <v/>
      </c>
      <c r="F36" s="197"/>
      <c r="G36" s="196"/>
      <c r="H36" s="197"/>
      <c r="I36" s="257" t="str">
        <f>IF($D$6="OUI","A","")</f>
        <v/>
      </c>
      <c r="J36" s="197"/>
      <c r="K36" s="196"/>
      <c r="L36" s="197"/>
      <c r="M36" s="247"/>
      <c r="N36" s="247"/>
      <c r="O36" s="197"/>
      <c r="P36" s="196"/>
      <c r="Q36" s="197"/>
      <c r="R36" s="257" t="str">
        <f>IF($D$6="OUI","A","")</f>
        <v/>
      </c>
      <c r="S36" s="197"/>
      <c r="T36" s="197"/>
      <c r="U36" s="196"/>
      <c r="V36" s="197"/>
      <c r="W36" s="196"/>
      <c r="X36" s="198" t="str">
        <f t="shared" ref="X36:X41" si="20">IF(B36="","",COUNT(C36:W36))</f>
        <v/>
      </c>
      <c r="Y36" s="199" t="str">
        <f>IF(C35="","",IF(C36="","",IF(C35&lt;C36,"V",IF(C35&gt;C36,"D","N"))))</f>
        <v/>
      </c>
      <c r="Z36" s="200"/>
      <c r="AA36" s="200"/>
      <c r="AB36" s="200"/>
      <c r="AC36" s="199" t="str">
        <f>IF(G36="","",IF(G37="","",IF(G36&gt;G37,"V",IF(G36&lt;G37,"D","N"))))</f>
        <v/>
      </c>
      <c r="AD36" s="200"/>
      <c r="AE36" s="200"/>
      <c r="AF36" s="200"/>
      <c r="AG36" s="199" t="str">
        <f>IF(K36="","",IF(K38="","",IF(K36&gt;K38,"V",IF(K36&lt;K38,"D","N"))))</f>
        <v/>
      </c>
      <c r="AH36" s="200"/>
      <c r="AI36" s="200"/>
      <c r="AJ36" s="200"/>
      <c r="AK36" s="200"/>
      <c r="AL36" s="199" t="str">
        <f>IF(P36="","",IF(P40="","",IF(P36&gt;P40,"V",IF(P36&lt;P40,"D","N"))))</f>
        <v/>
      </c>
      <c r="AM36" s="200"/>
      <c r="AN36" s="200"/>
      <c r="AO36" s="200"/>
      <c r="AP36" s="200"/>
      <c r="AQ36" s="199" t="str">
        <f>IF(U36="","",IF(U39="","",IF(U36&gt;U39,"V",IF(U36&lt;U39,"D","N"))))</f>
        <v/>
      </c>
      <c r="AR36" s="200"/>
      <c r="AS36" s="199" t="str">
        <f>IF(W36="","",IF(W41="","",IF(W36&gt;W41,"V",IF(W36&lt;W41,"D","N"))))</f>
        <v/>
      </c>
      <c r="AT36" s="198" t="str">
        <f t="shared" ref="AT36:AT41" si="21">IF(B36="","",COUNTIF($Y36:$AS36,"V"))</f>
        <v/>
      </c>
      <c r="AU36" s="198" t="str">
        <f t="shared" ref="AU36:AU41" si="22">IF(B36="","",COUNTIF($Y36:$AS36,"N"))</f>
        <v/>
      </c>
      <c r="AV36" s="198" t="str">
        <f t="shared" ref="AV36:AV41" si="23">IF(B36="","",COUNTIF($Y36:$AS36,"D"))</f>
        <v/>
      </c>
      <c r="AW36" s="198" t="str">
        <f t="shared" ref="AW36:AW41" si="24">IF(B36="","",(AT36*$D$3)+(AU36*$D$4)+(AV36*$D$5))</f>
        <v/>
      </c>
      <c r="AX36" s="198" t="str">
        <f t="shared" ref="AX36:AX41" si="25">IF(B36="","",SUM(C36:W36))</f>
        <v/>
      </c>
      <c r="AY36" s="198" t="str">
        <f>IF(B36="","",SUM(C35,G37,K38,P40,U39,W41))</f>
        <v/>
      </c>
      <c r="AZ36" s="198" t="str">
        <f t="shared" ref="AZ36:AZ41" si="26">IF(B36="","",AX36-AY36)</f>
        <v/>
      </c>
      <c r="BB36" s="123" t="str">
        <f t="shared" ref="BB36:BB41" si="27">IF(B36="","",IF(BE36=1,"1er",IF(BE36=2,"2ème",IF(BE36=3,"3ème",IF(BE36=4,"4ème",IF(BE36=5,"5ème",IF(BE36=6,"6ème",IF(BE36=7,"7ème",""))))))))</f>
        <v/>
      </c>
      <c r="BC36" s="124"/>
      <c r="BD36" s="27" t="str">
        <f t="shared" ref="BD36:BD41" si="28">IF(B36="","",IF(X36=0,"",AW36*1000000+AZ36*1000+AX36))</f>
        <v/>
      </c>
      <c r="BE36" s="112" t="str">
        <f t="shared" ref="BE36:BE41" si="29">IF(BD36="","",RANK(BD36,$BD$35:$BD$41,0))</f>
        <v/>
      </c>
    </row>
    <row r="37" spans="2:57" ht="15" customHeight="1">
      <c r="B37" s="203"/>
      <c r="C37" s="197"/>
      <c r="D37" s="196"/>
      <c r="E37" s="247"/>
      <c r="F37" s="197"/>
      <c r="G37" s="196"/>
      <c r="H37" s="197"/>
      <c r="I37" s="197"/>
      <c r="J37" s="196"/>
      <c r="K37" s="197"/>
      <c r="L37" s="257" t="str">
        <f>IF($D$6="OUI","A","")</f>
        <v/>
      </c>
      <c r="M37" s="197"/>
      <c r="N37" s="196"/>
      <c r="O37" s="257" t="str">
        <f>IF($D$6="OUI","A","")</f>
        <v/>
      </c>
      <c r="P37" s="197"/>
      <c r="Q37" s="196"/>
      <c r="R37" s="197"/>
      <c r="S37" s="196"/>
      <c r="T37" s="197"/>
      <c r="U37" s="257" t="str">
        <f>IF($D$6="OUI","A","")</f>
        <v/>
      </c>
      <c r="V37" s="197"/>
      <c r="W37" s="197"/>
      <c r="X37" s="198" t="str">
        <f t="shared" si="20"/>
        <v/>
      </c>
      <c r="Y37" s="200"/>
      <c r="Z37" s="199" t="str">
        <f>IF(D37="","",IF(D38="","",IF(D37&gt;D38,"V",IF(D37&lt;D38,"D","N"))))</f>
        <v/>
      </c>
      <c r="AA37" s="200"/>
      <c r="AB37" s="200"/>
      <c r="AC37" s="199" t="str">
        <f>IF(G36="","",IF(G37="","",IF(G36&lt;G37,"V",IF(G36&gt;G37,"D","N"))))</f>
        <v/>
      </c>
      <c r="AD37" s="200"/>
      <c r="AE37" s="200"/>
      <c r="AF37" s="199" t="str">
        <f>IF(J35="","",IF(J37="","",IF(J35&lt;J37,"V",IF(J35&gt;J37,"D","N"))))</f>
        <v/>
      </c>
      <c r="AG37" s="200"/>
      <c r="AH37" s="200"/>
      <c r="AI37" s="200"/>
      <c r="AJ37" s="199" t="str">
        <f>IF(N37="","",IF(N39="","",IF(N37&gt;N39,"V",IF(N37&lt;N39,"D","N"))))</f>
        <v/>
      </c>
      <c r="AK37" s="200"/>
      <c r="AL37" s="200"/>
      <c r="AM37" s="199" t="str">
        <f>IF(Q37="","",IF(Q41="","",IF(Q37&gt;Q41,"V",IF(Q37&lt;Q41,"D","N"))))</f>
        <v/>
      </c>
      <c r="AN37" s="200"/>
      <c r="AO37" s="199" t="str">
        <f>IF(S37="","",IF(S40="","",IF(S37&gt;S40,"V",IF(S37&lt;S40,"D","N"))))</f>
        <v/>
      </c>
      <c r="AP37" s="200"/>
      <c r="AQ37" s="200"/>
      <c r="AR37" s="200"/>
      <c r="AS37" s="200"/>
      <c r="AT37" s="198" t="str">
        <f t="shared" si="21"/>
        <v/>
      </c>
      <c r="AU37" s="198" t="str">
        <f t="shared" si="22"/>
        <v/>
      </c>
      <c r="AV37" s="198" t="str">
        <f t="shared" si="23"/>
        <v/>
      </c>
      <c r="AW37" s="198" t="str">
        <f t="shared" si="24"/>
        <v/>
      </c>
      <c r="AX37" s="198" t="str">
        <f t="shared" si="25"/>
        <v/>
      </c>
      <c r="AY37" s="198" t="str">
        <f>IF(B37="","",SUM(D38,G36,J35,N39,Q41,S40))</f>
        <v/>
      </c>
      <c r="AZ37" s="198" t="str">
        <f t="shared" si="26"/>
        <v/>
      </c>
      <c r="BB37" s="123" t="str">
        <f t="shared" si="27"/>
        <v/>
      </c>
      <c r="BC37" s="124"/>
      <c r="BD37" s="27" t="str">
        <f t="shared" si="28"/>
        <v/>
      </c>
      <c r="BE37" s="112" t="str">
        <f t="shared" si="29"/>
        <v/>
      </c>
    </row>
    <row r="38" spans="2:57" ht="15" customHeight="1">
      <c r="B38" s="203"/>
      <c r="C38" s="197"/>
      <c r="D38" s="196"/>
      <c r="E38" s="197"/>
      <c r="F38" s="257" t="str">
        <f>IF($D$6="OUI","A","")</f>
        <v/>
      </c>
      <c r="G38" s="197"/>
      <c r="H38" s="196"/>
      <c r="I38" s="197"/>
      <c r="J38" s="197"/>
      <c r="K38" s="196"/>
      <c r="L38" s="197"/>
      <c r="M38" s="197"/>
      <c r="N38" s="197"/>
      <c r="O38" s="196"/>
      <c r="P38" s="197"/>
      <c r="Q38" s="257" t="str">
        <f>IF($D$6="OUI","A","")</f>
        <v/>
      </c>
      <c r="R38" s="197"/>
      <c r="S38" s="197"/>
      <c r="T38" s="196"/>
      <c r="U38" s="197"/>
      <c r="V38" s="196"/>
      <c r="W38" s="257" t="str">
        <f>IF($D$6="OUI","A","")</f>
        <v/>
      </c>
      <c r="X38" s="198" t="str">
        <f t="shared" si="20"/>
        <v/>
      </c>
      <c r="Y38" s="200"/>
      <c r="Z38" s="199" t="str">
        <f>IF(D37="","",IF(D38="","",IF(D37&lt;D38,"V",IF(D37&gt;D38,"D","N"))))</f>
        <v/>
      </c>
      <c r="AA38" s="200"/>
      <c r="AB38" s="200"/>
      <c r="AC38" s="200"/>
      <c r="AD38" s="199" t="str">
        <f>IF(H38="","",IF(H39="","",IF(H38&gt;H39,"V",IF(H38&lt;H39,"D","N"))))</f>
        <v/>
      </c>
      <c r="AE38" s="200"/>
      <c r="AF38" s="200"/>
      <c r="AG38" s="199" t="str">
        <f>IF(K36="","",IF(K38="","",IF(K36&lt;K38,"V",IF(K36&gt;K38,"D","N"))))</f>
        <v/>
      </c>
      <c r="AH38" s="200"/>
      <c r="AI38" s="200"/>
      <c r="AJ38" s="200"/>
      <c r="AK38" s="199" t="str">
        <f>IF(O38="","",IF(O41="","",IF(O38&gt;O41,"V",IF(O38&lt;O41,"D","N"))))</f>
        <v/>
      </c>
      <c r="AL38" s="200"/>
      <c r="AM38" s="200"/>
      <c r="AN38" s="200"/>
      <c r="AO38" s="200"/>
      <c r="AP38" s="199" t="str">
        <f>IF(T35="","",IF(T38="","",IF(T35&lt;T38,"V",IF(T35&gt;T38,"D","N"))))</f>
        <v/>
      </c>
      <c r="AQ38" s="200"/>
      <c r="AR38" s="199" t="str">
        <f>IF(V38="","",IF(V40="","",IF(V38&gt;V40,"V",IF(V38&lt;V40,"D","N"))))</f>
        <v/>
      </c>
      <c r="AS38" s="200"/>
      <c r="AT38" s="198" t="str">
        <f t="shared" si="21"/>
        <v/>
      </c>
      <c r="AU38" s="198" t="str">
        <f t="shared" si="22"/>
        <v/>
      </c>
      <c r="AV38" s="198" t="str">
        <f t="shared" si="23"/>
        <v/>
      </c>
      <c r="AW38" s="198" t="str">
        <f t="shared" si="24"/>
        <v/>
      </c>
      <c r="AX38" s="198" t="str">
        <f t="shared" si="25"/>
        <v/>
      </c>
      <c r="AY38" s="198" t="str">
        <f>IF(B38="","",SUM(D37,H39,K36,O41,T35,V40))</f>
        <v/>
      </c>
      <c r="AZ38" s="198" t="str">
        <f t="shared" si="26"/>
        <v/>
      </c>
      <c r="BB38" s="123" t="str">
        <f t="shared" si="27"/>
        <v/>
      </c>
      <c r="BC38" s="124"/>
      <c r="BD38" s="27" t="str">
        <f t="shared" si="28"/>
        <v/>
      </c>
      <c r="BE38" s="112" t="str">
        <f t="shared" si="29"/>
        <v/>
      </c>
    </row>
    <row r="39" spans="2:57" ht="15" customHeight="1">
      <c r="B39" s="203"/>
      <c r="C39" s="257" t="str">
        <f>IF($D$6="OUI","A","")</f>
        <v/>
      </c>
      <c r="D39" s="197"/>
      <c r="E39" s="196"/>
      <c r="F39" s="197"/>
      <c r="G39" s="197"/>
      <c r="H39" s="196"/>
      <c r="I39" s="197"/>
      <c r="J39" s="257" t="str">
        <f>IF($D$6="OUI","A","")</f>
        <v/>
      </c>
      <c r="K39" s="197"/>
      <c r="L39" s="196"/>
      <c r="M39" s="197"/>
      <c r="N39" s="196"/>
      <c r="O39" s="197"/>
      <c r="P39" s="197"/>
      <c r="Q39" s="197"/>
      <c r="R39" s="196"/>
      <c r="S39" s="247"/>
      <c r="T39" s="197"/>
      <c r="U39" s="196"/>
      <c r="V39" s="257" t="str">
        <f>IF($D$6="OUI","A","")</f>
        <v/>
      </c>
      <c r="W39" s="197"/>
      <c r="X39" s="198" t="str">
        <f t="shared" si="20"/>
        <v/>
      </c>
      <c r="Y39" s="200"/>
      <c r="Z39" s="200"/>
      <c r="AA39" s="199" t="str">
        <f>IF(E39="","",IF(E40="","",IF(E39&gt;E40,"V",IF(E39&lt;E40,"D","N"))))</f>
        <v/>
      </c>
      <c r="AB39" s="200"/>
      <c r="AC39" s="200"/>
      <c r="AD39" s="199" t="str">
        <f>IF(H38="","",IF(H39="","",IF(H38&lt;H39,"V",IF(H38&gt;H39,"D","N"))))</f>
        <v/>
      </c>
      <c r="AE39" s="200"/>
      <c r="AF39" s="200"/>
      <c r="AG39" s="200"/>
      <c r="AH39" s="199" t="str">
        <f>IF(L39="","",IF(L41="","",IF(L39&gt;L41,"V",IF(L39&lt;L41,"D","N"))))</f>
        <v/>
      </c>
      <c r="AI39" s="200"/>
      <c r="AJ39" s="199" t="str">
        <f>IF(N37="","",IF(N39="","",IF(N37&lt;N39,"V",IF(N37&gt;N39,"D","N"))))</f>
        <v/>
      </c>
      <c r="AK39" s="200"/>
      <c r="AL39" s="200"/>
      <c r="AM39" s="200"/>
      <c r="AN39" s="199" t="str">
        <f>IF(R35="","",IF(R39="","",IF(R35&lt;R39,"V",IF(R35&gt;R39,"D","N"))))</f>
        <v/>
      </c>
      <c r="AO39" s="200"/>
      <c r="AP39" s="200"/>
      <c r="AQ39" s="199" t="str">
        <f>IF(U36="","",IF(U39="","",IF(U36&lt;U39,"V",IF(U36&gt;U39,"D","N"))))</f>
        <v/>
      </c>
      <c r="AR39" s="200"/>
      <c r="AS39" s="200"/>
      <c r="AT39" s="198" t="str">
        <f t="shared" si="21"/>
        <v/>
      </c>
      <c r="AU39" s="198" t="str">
        <f t="shared" si="22"/>
        <v/>
      </c>
      <c r="AV39" s="198" t="str">
        <f t="shared" si="23"/>
        <v/>
      </c>
      <c r="AW39" s="198" t="str">
        <f t="shared" si="24"/>
        <v/>
      </c>
      <c r="AX39" s="198" t="str">
        <f t="shared" si="25"/>
        <v/>
      </c>
      <c r="AY39" s="198" t="str">
        <f>IF(B39="","",SUM(E40,H38,L41,N37,R35,U36))</f>
        <v/>
      </c>
      <c r="AZ39" s="198" t="str">
        <f t="shared" si="26"/>
        <v/>
      </c>
      <c r="BB39" s="123" t="str">
        <f t="shared" si="27"/>
        <v/>
      </c>
      <c r="BC39" s="124"/>
      <c r="BD39" s="27" t="str">
        <f t="shared" si="28"/>
        <v/>
      </c>
      <c r="BE39" s="112" t="str">
        <f t="shared" si="29"/>
        <v/>
      </c>
    </row>
    <row r="40" spans="2:57" ht="15" customHeight="1">
      <c r="B40" s="203"/>
      <c r="C40" s="247"/>
      <c r="D40" s="197"/>
      <c r="E40" s="196"/>
      <c r="F40" s="197"/>
      <c r="G40" s="257" t="str">
        <f>IF($D$6="OUI","A","")</f>
        <v/>
      </c>
      <c r="H40" s="197"/>
      <c r="I40" s="196"/>
      <c r="J40" s="197"/>
      <c r="K40" s="257" t="str">
        <f>IF($D$6="OUI","A","")</f>
        <v/>
      </c>
      <c r="L40" s="197"/>
      <c r="M40" s="196"/>
      <c r="N40" s="197"/>
      <c r="O40" s="197"/>
      <c r="P40" s="196"/>
      <c r="Q40" s="197"/>
      <c r="R40" s="197"/>
      <c r="S40" s="196"/>
      <c r="T40" s="257" t="str">
        <f>IF($D$6="OUI","A","")</f>
        <v/>
      </c>
      <c r="U40" s="197"/>
      <c r="V40" s="196"/>
      <c r="W40" s="197"/>
      <c r="X40" s="198" t="str">
        <f t="shared" si="20"/>
        <v/>
      </c>
      <c r="Y40" s="200"/>
      <c r="Z40" s="200"/>
      <c r="AA40" s="199" t="str">
        <f>IF(E39="","",IF(E40="","",IF(E39&lt;E40,"V",IF(E39&gt;E40,"D","N"))))</f>
        <v/>
      </c>
      <c r="AB40" s="200"/>
      <c r="AC40" s="200"/>
      <c r="AD40" s="200"/>
      <c r="AE40" s="199" t="str">
        <f>IF(I40="","",IF(I41="","",IF(I40&gt;I41,"V",IF(I40&lt;I41,"D","N"))))</f>
        <v/>
      </c>
      <c r="AF40" s="200"/>
      <c r="AG40" s="200"/>
      <c r="AH40" s="200"/>
      <c r="AI40" s="199" t="str">
        <f>IF(M35="","",IF(M40="","",IF(M35&lt;M40,"V",IF(M35&gt;M40,"D","N"))))</f>
        <v/>
      </c>
      <c r="AJ40" s="200"/>
      <c r="AK40" s="200"/>
      <c r="AL40" s="199" t="str">
        <f>IF(P36="","",IF(P40="","",IF(P36&lt;P40,"V",IF(P36&gt;P40,"D","N"))))</f>
        <v/>
      </c>
      <c r="AM40" s="200"/>
      <c r="AN40" s="200"/>
      <c r="AO40" s="199" t="str">
        <f>IF(S37="","",IF(S40="","",IF(S37&lt;S40,"V",IF(S37&gt;S40,"D","N"))))</f>
        <v/>
      </c>
      <c r="AP40" s="200"/>
      <c r="AQ40" s="200"/>
      <c r="AR40" s="199" t="str">
        <f>IF(V38="","",IF(V40="","",IF(V38&lt;V40,"V",IF(V38&gt;V40,"D","N"))))</f>
        <v/>
      </c>
      <c r="AS40" s="200"/>
      <c r="AT40" s="198" t="str">
        <f t="shared" si="21"/>
        <v/>
      </c>
      <c r="AU40" s="198" t="str">
        <f t="shared" si="22"/>
        <v/>
      </c>
      <c r="AV40" s="198" t="str">
        <f t="shared" si="23"/>
        <v/>
      </c>
      <c r="AW40" s="198" t="str">
        <f t="shared" si="24"/>
        <v/>
      </c>
      <c r="AX40" s="198" t="str">
        <f t="shared" si="25"/>
        <v/>
      </c>
      <c r="AY40" s="198" t="str">
        <f>IF(B40="","",SUM(E39,I41,M35,P36,S37,V38))</f>
        <v/>
      </c>
      <c r="AZ40" s="198" t="str">
        <f t="shared" si="26"/>
        <v/>
      </c>
      <c r="BB40" s="123" t="str">
        <f t="shared" si="27"/>
        <v/>
      </c>
      <c r="BC40" s="124"/>
      <c r="BD40" s="27" t="str">
        <f t="shared" si="28"/>
        <v/>
      </c>
      <c r="BE40" s="112" t="str">
        <f t="shared" si="29"/>
        <v/>
      </c>
    </row>
    <row r="41" spans="2:57" ht="15" customHeight="1">
      <c r="B41" s="203"/>
      <c r="C41" s="197"/>
      <c r="D41" s="257" t="str">
        <f>IF($D$6="OUI","A","")</f>
        <v/>
      </c>
      <c r="E41" s="197"/>
      <c r="F41" s="196"/>
      <c r="G41" s="197"/>
      <c r="H41" s="197"/>
      <c r="I41" s="196"/>
      <c r="J41" s="197"/>
      <c r="K41" s="197"/>
      <c r="L41" s="196"/>
      <c r="M41" s="257" t="str">
        <f>IF($D$6="OUI","A","")</f>
        <v/>
      </c>
      <c r="N41" s="197"/>
      <c r="O41" s="196"/>
      <c r="P41" s="197"/>
      <c r="Q41" s="196"/>
      <c r="R41" s="247"/>
      <c r="S41" s="257" t="str">
        <f>IF($D$6="OUI","A","")</f>
        <v/>
      </c>
      <c r="T41" s="197"/>
      <c r="U41" s="247"/>
      <c r="V41" s="197"/>
      <c r="W41" s="196"/>
      <c r="X41" s="198" t="str">
        <f t="shared" si="20"/>
        <v/>
      </c>
      <c r="Y41" s="200"/>
      <c r="Z41" s="200"/>
      <c r="AA41" s="200"/>
      <c r="AB41" s="199" t="str">
        <f>IF(F35="","",IF(F41="","",IF(F35&lt;F41,"V",IF(F35&gt;F41,"D","N"))))</f>
        <v/>
      </c>
      <c r="AC41" s="200"/>
      <c r="AD41" s="200"/>
      <c r="AE41" s="199" t="str">
        <f>IF(I40="","",IF(I41="","",IF(I40&lt;I41,"V",IF(I40&gt;I41,"D","N"))))</f>
        <v/>
      </c>
      <c r="AF41" s="200"/>
      <c r="AG41" s="200"/>
      <c r="AH41" s="199" t="str">
        <f>IF(L39="","",IF(L41="","",IF(L39&lt;L41,"V",IF(L39&gt;L41,"D","N"))))</f>
        <v/>
      </c>
      <c r="AI41" s="200"/>
      <c r="AJ41" s="200"/>
      <c r="AK41" s="199" t="str">
        <f>IF(O38="","",IF(O41="","",IF(O38&lt;O41,"V",IF(O38&gt;O41,"D","N"))))</f>
        <v/>
      </c>
      <c r="AL41" s="200"/>
      <c r="AM41" s="199" t="str">
        <f>IF(Q37="","",IF(Q41="","",IF(Q37&lt;Q41,"V",IF(Q37&gt;Q41,"D","N"))))</f>
        <v/>
      </c>
      <c r="AN41" s="200"/>
      <c r="AO41" s="200"/>
      <c r="AP41" s="200"/>
      <c r="AQ41" s="200"/>
      <c r="AR41" s="200"/>
      <c r="AS41" s="199" t="str">
        <f>IF(W36="","",IF(W41="","",IF(W36&lt;W41,"V",IF(W36&gt;W41,"D","N"))))</f>
        <v/>
      </c>
      <c r="AT41" s="198" t="str">
        <f t="shared" si="21"/>
        <v/>
      </c>
      <c r="AU41" s="198" t="str">
        <f t="shared" si="22"/>
        <v/>
      </c>
      <c r="AV41" s="198" t="str">
        <f t="shared" si="23"/>
        <v/>
      </c>
      <c r="AW41" s="198" t="str">
        <f t="shared" si="24"/>
        <v/>
      </c>
      <c r="AX41" s="198" t="str">
        <f t="shared" si="25"/>
        <v/>
      </c>
      <c r="AY41" s="198" t="str">
        <f>IF(B41="","",SUM(F35,I40,L39,O38,Q37,W36))</f>
        <v/>
      </c>
      <c r="AZ41" s="198" t="str">
        <f t="shared" si="26"/>
        <v/>
      </c>
      <c r="BB41" s="123" t="str">
        <f t="shared" si="27"/>
        <v/>
      </c>
      <c r="BC41" s="124"/>
      <c r="BD41" s="27" t="str">
        <f t="shared" si="28"/>
        <v/>
      </c>
      <c r="BE41" s="112" t="str">
        <f t="shared" si="29"/>
        <v/>
      </c>
    </row>
    <row r="42" spans="2:57" ht="16.5" customHeight="1"/>
    <row r="43" spans="2:57" ht="16.5" customHeight="1"/>
    <row r="44" spans="2:57" ht="16.5" customHeight="1"/>
    <row r="45" spans="2:57" ht="17.25" customHeight="1">
      <c r="B45" s="244" t="s">
        <v>234</v>
      </c>
      <c r="C45" s="33"/>
      <c r="D45" s="34"/>
      <c r="E45" s="172"/>
      <c r="F45" s="34"/>
      <c r="G45" s="34"/>
      <c r="H45" s="34"/>
      <c r="I45" s="176"/>
      <c r="J45" s="34"/>
      <c r="K45" s="34"/>
      <c r="L45" s="34" t="s">
        <v>366</v>
      </c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5"/>
      <c r="X45" s="177"/>
      <c r="Y45" s="46"/>
      <c r="Z45" s="46"/>
      <c r="AA45" s="47"/>
      <c r="AB45" s="46"/>
      <c r="AC45" s="46"/>
      <c r="AD45" s="46"/>
      <c r="AE45" s="46"/>
      <c r="AF45" s="46"/>
      <c r="AG45" s="46"/>
      <c r="AH45" s="48" t="s">
        <v>230</v>
      </c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178"/>
      <c r="AU45" s="34" t="str">
        <f>"SUIVI DES MATCHS (G="&amp;IF($D$3="",0,$D$3)&amp;"pts / N="&amp;IF($D$4="",0,$D$4)&amp;"pts / P="&amp;IF($D$5="",0,$D$5)&amp;"pts)"</f>
        <v>SUIVI DES MATCHS (G=0pts / N=0pts / P=0pts)</v>
      </c>
      <c r="AV45" s="178"/>
      <c r="AW45" s="179"/>
      <c r="AX45" s="33"/>
      <c r="AY45" s="34" t="s">
        <v>221</v>
      </c>
      <c r="AZ45" s="35"/>
      <c r="BB45" s="290" t="s">
        <v>229</v>
      </c>
      <c r="BC45" s="288" t="s">
        <v>367</v>
      </c>
      <c r="BD45" s="108" t="s">
        <v>334</v>
      </c>
      <c r="BE45" s="108" t="s">
        <v>229</v>
      </c>
    </row>
    <row r="46" spans="2:57" ht="17.25" customHeight="1">
      <c r="B46" s="32" t="s">
        <v>317</v>
      </c>
      <c r="C46" s="32" t="s">
        <v>217</v>
      </c>
      <c r="D46" s="32" t="s">
        <v>218</v>
      </c>
      <c r="E46" s="32" t="s">
        <v>219</v>
      </c>
      <c r="F46" s="32" t="s">
        <v>241</v>
      </c>
      <c r="G46" s="32" t="s">
        <v>242</v>
      </c>
      <c r="H46" s="32" t="s">
        <v>243</v>
      </c>
      <c r="I46" s="32" t="s">
        <v>246</v>
      </c>
      <c r="J46" s="32" t="s">
        <v>247</v>
      </c>
      <c r="K46" s="32" t="s">
        <v>248</v>
      </c>
      <c r="L46" s="32" t="s">
        <v>249</v>
      </c>
      <c r="M46" s="32" t="s">
        <v>250</v>
      </c>
      <c r="N46" s="32" t="s">
        <v>251</v>
      </c>
      <c r="O46" s="32" t="s">
        <v>252</v>
      </c>
      <c r="P46" s="32" t="s">
        <v>253</v>
      </c>
      <c r="Q46" s="32" t="s">
        <v>254</v>
      </c>
      <c r="R46" s="32" t="s">
        <v>255</v>
      </c>
      <c r="S46" s="32" t="s">
        <v>256</v>
      </c>
      <c r="T46" s="32" t="s">
        <v>257</v>
      </c>
      <c r="U46" s="32" t="s">
        <v>258</v>
      </c>
      <c r="V46" s="32" t="s">
        <v>259</v>
      </c>
      <c r="W46" s="32" t="s">
        <v>260</v>
      </c>
      <c r="X46" s="32" t="s">
        <v>222</v>
      </c>
      <c r="Y46" s="30" t="s">
        <v>217</v>
      </c>
      <c r="Z46" s="30" t="s">
        <v>218</v>
      </c>
      <c r="AA46" s="30" t="s">
        <v>219</v>
      </c>
      <c r="AB46" s="30" t="s">
        <v>241</v>
      </c>
      <c r="AC46" s="30" t="s">
        <v>242</v>
      </c>
      <c r="AD46" s="30" t="s">
        <v>243</v>
      </c>
      <c r="AE46" s="30" t="s">
        <v>246</v>
      </c>
      <c r="AF46" s="30" t="s">
        <v>247</v>
      </c>
      <c r="AG46" s="30" t="s">
        <v>248</v>
      </c>
      <c r="AH46" s="30" t="s">
        <v>249</v>
      </c>
      <c r="AI46" s="30" t="s">
        <v>250</v>
      </c>
      <c r="AJ46" s="30" t="s">
        <v>251</v>
      </c>
      <c r="AK46" s="30" t="s">
        <v>252</v>
      </c>
      <c r="AL46" s="30" t="s">
        <v>253</v>
      </c>
      <c r="AM46" s="30" t="s">
        <v>254</v>
      </c>
      <c r="AN46" s="30" t="s">
        <v>255</v>
      </c>
      <c r="AO46" s="30" t="s">
        <v>256</v>
      </c>
      <c r="AP46" s="30" t="s">
        <v>257</v>
      </c>
      <c r="AQ46" s="30" t="s">
        <v>258</v>
      </c>
      <c r="AR46" s="30" t="s">
        <v>259</v>
      </c>
      <c r="AS46" s="30" t="s">
        <v>260</v>
      </c>
      <c r="AT46" s="32" t="s">
        <v>223</v>
      </c>
      <c r="AU46" s="32" t="s">
        <v>224</v>
      </c>
      <c r="AV46" s="32" t="s">
        <v>225</v>
      </c>
      <c r="AW46" s="32" t="s">
        <v>220</v>
      </c>
      <c r="AX46" s="32" t="s">
        <v>226</v>
      </c>
      <c r="AY46" s="32" t="s">
        <v>227</v>
      </c>
      <c r="AZ46" s="32" t="s">
        <v>270</v>
      </c>
      <c r="BB46" s="291"/>
      <c r="BC46" s="289"/>
      <c r="BD46" s="110" t="s">
        <v>335</v>
      </c>
      <c r="BE46" s="110" t="s">
        <v>336</v>
      </c>
    </row>
    <row r="47" spans="2:57" ht="15" customHeight="1">
      <c r="B47" s="203"/>
      <c r="C47" s="196"/>
      <c r="D47" s="197"/>
      <c r="E47" s="197"/>
      <c r="F47" s="196"/>
      <c r="G47" s="197"/>
      <c r="H47" s="257" t="str">
        <f>IF($D$6="OUI","A","")</f>
        <v/>
      </c>
      <c r="I47" s="197"/>
      <c r="J47" s="196"/>
      <c r="K47" s="197"/>
      <c r="L47" s="197"/>
      <c r="M47" s="196"/>
      <c r="N47" s="257" t="str">
        <f>IF($D$6="OUI","A","")</f>
        <v/>
      </c>
      <c r="O47" s="247"/>
      <c r="P47" s="257" t="str">
        <f>IF($D$6="OUI","A","")</f>
        <v/>
      </c>
      <c r="Q47" s="197"/>
      <c r="R47" s="196"/>
      <c r="S47" s="197"/>
      <c r="T47" s="196"/>
      <c r="U47" s="197"/>
      <c r="V47" s="247"/>
      <c r="W47" s="197"/>
      <c r="X47" s="198" t="str">
        <f>IF(B47="","",COUNT(C47:W47))</f>
        <v/>
      </c>
      <c r="Y47" s="199" t="str">
        <f>IF(C47="","",IF(C48="","",IF(C47&gt;C48,"V",IF(C47&lt;C48,"D","N"))))</f>
        <v/>
      </c>
      <c r="Z47" s="200"/>
      <c r="AA47" s="200"/>
      <c r="AB47" s="199" t="str">
        <f>IF(F47="","",IF(F53="","",IF(F47&gt;F53,"V",IF(F47&lt;F53,"D","N"))))</f>
        <v/>
      </c>
      <c r="AC47" s="200"/>
      <c r="AD47" s="200"/>
      <c r="AE47" s="200"/>
      <c r="AF47" s="199" t="str">
        <f>IF(J47="","",IF(J49="","",IF(J47&gt;J49,"V",IF(J47&lt;J49,"D","N"))))</f>
        <v/>
      </c>
      <c r="AG47" s="200"/>
      <c r="AH47" s="200"/>
      <c r="AI47" s="199" t="str">
        <f>IF(M47="","",IF(M52="","",IF(M47&gt;M52,"V",IF(M47&lt;M52,"D","N"))))</f>
        <v/>
      </c>
      <c r="AJ47" s="200"/>
      <c r="AK47" s="200"/>
      <c r="AL47" s="200"/>
      <c r="AM47" s="200"/>
      <c r="AN47" s="199" t="str">
        <f>IF(R47="","",IF(R51="","",IF(R47&gt;R51,"V",IF(R47&lt;R51,"D","N"))))</f>
        <v/>
      </c>
      <c r="AO47" s="200"/>
      <c r="AP47" s="199" t="str">
        <f>IF(T47="","",IF(T50="","",IF(T47&gt;T50,"V",IF(T47&lt;T50,"D","N"))))</f>
        <v/>
      </c>
      <c r="AQ47" s="200"/>
      <c r="AR47" s="200"/>
      <c r="AS47" s="200"/>
      <c r="AT47" s="198" t="str">
        <f>IF(B47="","",COUNTIF($Y47:$AS47,"V"))</f>
        <v/>
      </c>
      <c r="AU47" s="198" t="str">
        <f>IF(B47="","",COUNTIF($Y47:$AS47,"N"))</f>
        <v/>
      </c>
      <c r="AV47" s="198" t="str">
        <f>IF(B47="","",COUNTIF($Y47:$AS47,"D"))</f>
        <v/>
      </c>
      <c r="AW47" s="198" t="str">
        <f>IF(B47="","",(AT47*$D$3)+(AU47*$D$4)+(AV47*$D$5))</f>
        <v/>
      </c>
      <c r="AX47" s="198" t="str">
        <f>IF(B47="","",SUM(C47:W47))</f>
        <v/>
      </c>
      <c r="AY47" s="198" t="str">
        <f>IF(B47="","",SUM(C48,F53,J49,M52,R51,T50))</f>
        <v/>
      </c>
      <c r="AZ47" s="198" t="str">
        <f>IF(B47="","",AX47-AY47)</f>
        <v/>
      </c>
      <c r="BB47" s="123" t="str">
        <f>IF(B47="","",IF(BE47=1,"1er",IF(BE47=2,"2ème",IF(BE47=3,"3ème",IF(BE47=4,"4ème",IF(BE47=5,"5ème",IF(BE47=6,"6ème",IF(BE47=7,"7ème",""))))))))</f>
        <v/>
      </c>
      <c r="BC47" s="124"/>
      <c r="BD47" s="27" t="str">
        <f>IF(B47="","",IF(X47=0,"",AW47*1000000+AZ47*1000+AX47))</f>
        <v/>
      </c>
      <c r="BE47" s="112" t="str">
        <f>IF(BD47="","",RANK(BD47,$BD$47:$BD$53,0))</f>
        <v/>
      </c>
    </row>
    <row r="48" spans="2:57" ht="15" customHeight="1">
      <c r="B48" s="203"/>
      <c r="C48" s="196"/>
      <c r="D48" s="197"/>
      <c r="E48" s="257" t="str">
        <f>IF($D$6="OUI","A","")</f>
        <v/>
      </c>
      <c r="F48" s="197"/>
      <c r="G48" s="196"/>
      <c r="H48" s="197"/>
      <c r="I48" s="257" t="str">
        <f>IF($D$6="OUI","A","")</f>
        <v/>
      </c>
      <c r="J48" s="197"/>
      <c r="K48" s="196"/>
      <c r="L48" s="197"/>
      <c r="M48" s="247"/>
      <c r="N48" s="247"/>
      <c r="O48" s="197"/>
      <c r="P48" s="196"/>
      <c r="Q48" s="197"/>
      <c r="R48" s="257" t="str">
        <f>IF($D$6="OUI","A","")</f>
        <v/>
      </c>
      <c r="S48" s="197"/>
      <c r="T48" s="197"/>
      <c r="U48" s="196"/>
      <c r="V48" s="197"/>
      <c r="W48" s="196"/>
      <c r="X48" s="198" t="str">
        <f t="shared" ref="X48:X53" si="30">IF(B48="","",COUNT(C48:W48))</f>
        <v/>
      </c>
      <c r="Y48" s="199" t="str">
        <f>IF(C47="","",IF(C48="","",IF(C47&lt;C48,"V",IF(C47&gt;C48,"D","N"))))</f>
        <v/>
      </c>
      <c r="Z48" s="200"/>
      <c r="AA48" s="200"/>
      <c r="AB48" s="200"/>
      <c r="AC48" s="199" t="str">
        <f>IF(G48="","",IF(G49="","",IF(G48&gt;G49,"V",IF(G48&lt;G49,"D","N"))))</f>
        <v/>
      </c>
      <c r="AD48" s="200"/>
      <c r="AE48" s="200"/>
      <c r="AF48" s="200"/>
      <c r="AG48" s="199" t="str">
        <f>IF(K48="","",IF(K50="","",IF(K48&gt;K50,"V",IF(K48&lt;K50,"D","N"))))</f>
        <v/>
      </c>
      <c r="AH48" s="200"/>
      <c r="AI48" s="200"/>
      <c r="AJ48" s="200"/>
      <c r="AK48" s="200"/>
      <c r="AL48" s="199" t="str">
        <f>IF(P48="","",IF(P52="","",IF(P48&gt;P52,"V",IF(P48&lt;P52,"D","N"))))</f>
        <v/>
      </c>
      <c r="AM48" s="200"/>
      <c r="AN48" s="200"/>
      <c r="AO48" s="200"/>
      <c r="AP48" s="200"/>
      <c r="AQ48" s="199" t="str">
        <f>IF(U48="","",IF(U51="","",IF(U48&gt;U51,"V",IF(U48&lt;U51,"D","N"))))</f>
        <v/>
      </c>
      <c r="AR48" s="200"/>
      <c r="AS48" s="199" t="str">
        <f>IF(W48="","",IF(W53="","",IF(W48&gt;W53,"V",IF(W48&lt;W53,"D","N"))))</f>
        <v/>
      </c>
      <c r="AT48" s="198" t="str">
        <f t="shared" ref="AT48:AT53" si="31">IF(B48="","",COUNTIF($Y48:$AS48,"V"))</f>
        <v/>
      </c>
      <c r="AU48" s="198" t="str">
        <f t="shared" ref="AU48:AU53" si="32">IF(B48="","",COUNTIF($Y48:$AS48,"N"))</f>
        <v/>
      </c>
      <c r="AV48" s="198" t="str">
        <f t="shared" ref="AV48:AV53" si="33">IF(B48="","",COUNTIF($Y48:$AS48,"D"))</f>
        <v/>
      </c>
      <c r="AW48" s="198" t="str">
        <f t="shared" ref="AW48:AW53" si="34">IF(B48="","",(AT48*$D$3)+(AU48*$D$4)+(AV48*$D$5))</f>
        <v/>
      </c>
      <c r="AX48" s="198" t="str">
        <f t="shared" ref="AX48:AX53" si="35">IF(B48="","",SUM(C48:W48))</f>
        <v/>
      </c>
      <c r="AY48" s="198" t="str">
        <f>IF(B48="","",SUM(C47,G49,K50,P52,U51,W53))</f>
        <v/>
      </c>
      <c r="AZ48" s="198" t="str">
        <f t="shared" ref="AZ48:AZ53" si="36">IF(B48="","",AX48-AY48)</f>
        <v/>
      </c>
      <c r="BB48" s="123" t="str">
        <f t="shared" ref="BB48:BB53" si="37">IF(B48="","",IF(BE48=1,"1er",IF(BE48=2,"2ème",IF(BE48=3,"3ème",IF(BE48=4,"4ème",IF(BE48=5,"5ème",IF(BE48=6,"6ème",IF(BE48=7,"7ème",""))))))))</f>
        <v/>
      </c>
      <c r="BC48" s="124"/>
      <c r="BD48" s="27" t="str">
        <f t="shared" ref="BD48:BD53" si="38">IF(B48="","",IF(X48=0,"",AW48*1000000+AZ48*1000+AX48))</f>
        <v/>
      </c>
      <c r="BE48" s="112" t="str">
        <f t="shared" ref="BE48:BE53" si="39">IF(BD48="","",RANK(BD48,$BD$47:$BD$53,0))</f>
        <v/>
      </c>
    </row>
    <row r="49" spans="2:57" ht="15" customHeight="1">
      <c r="B49" s="203"/>
      <c r="C49" s="197"/>
      <c r="D49" s="196"/>
      <c r="E49" s="247"/>
      <c r="F49" s="197"/>
      <c r="G49" s="196"/>
      <c r="H49" s="197"/>
      <c r="I49" s="197"/>
      <c r="J49" s="196"/>
      <c r="K49" s="197"/>
      <c r="L49" s="257" t="str">
        <f>IF($D$6="OUI","A","")</f>
        <v/>
      </c>
      <c r="M49" s="197"/>
      <c r="N49" s="196"/>
      <c r="O49" s="257" t="str">
        <f>IF($D$6="OUI","A","")</f>
        <v/>
      </c>
      <c r="P49" s="197"/>
      <c r="Q49" s="196"/>
      <c r="R49" s="197"/>
      <c r="S49" s="196"/>
      <c r="T49" s="197"/>
      <c r="U49" s="257" t="str">
        <f>IF($D$6="OUI","A","")</f>
        <v/>
      </c>
      <c r="V49" s="197"/>
      <c r="W49" s="197"/>
      <c r="X49" s="198" t="str">
        <f t="shared" si="30"/>
        <v/>
      </c>
      <c r="Y49" s="200"/>
      <c r="Z49" s="199" t="str">
        <f>IF(D49="","",IF(D50="","",IF(D49&gt;D50,"V",IF(D49&lt;D50,"D","N"))))</f>
        <v/>
      </c>
      <c r="AA49" s="200"/>
      <c r="AB49" s="200"/>
      <c r="AC49" s="199" t="str">
        <f>IF(G48="","",IF(G49="","",IF(G48&lt;G49,"V",IF(G48&gt;G49,"D","N"))))</f>
        <v/>
      </c>
      <c r="AD49" s="200"/>
      <c r="AE49" s="200"/>
      <c r="AF49" s="199" t="str">
        <f>IF(J47="","",IF(J49="","",IF(J47&lt;J49,"V",IF(J47&gt;J49,"D","N"))))</f>
        <v/>
      </c>
      <c r="AG49" s="200"/>
      <c r="AH49" s="200"/>
      <c r="AI49" s="200"/>
      <c r="AJ49" s="199" t="str">
        <f>IF(N49="","",IF(N51="","",IF(N49&gt;N51,"V",IF(N49&lt;N51,"D","N"))))</f>
        <v/>
      </c>
      <c r="AK49" s="200"/>
      <c r="AL49" s="200"/>
      <c r="AM49" s="199" t="str">
        <f>IF(Q49="","",IF(Q53="","",IF(Q49&gt;Q53,"V",IF(Q49&lt;Q53,"D","N"))))</f>
        <v/>
      </c>
      <c r="AN49" s="200"/>
      <c r="AO49" s="199" t="str">
        <f>IF(S49="","",IF(S52="","",IF(S49&gt;S52,"V",IF(S49&lt;S52,"D","N"))))</f>
        <v/>
      </c>
      <c r="AP49" s="200"/>
      <c r="AQ49" s="200"/>
      <c r="AR49" s="200"/>
      <c r="AS49" s="200"/>
      <c r="AT49" s="198" t="str">
        <f t="shared" si="31"/>
        <v/>
      </c>
      <c r="AU49" s="198" t="str">
        <f t="shared" si="32"/>
        <v/>
      </c>
      <c r="AV49" s="198" t="str">
        <f t="shared" si="33"/>
        <v/>
      </c>
      <c r="AW49" s="198" t="str">
        <f t="shared" si="34"/>
        <v/>
      </c>
      <c r="AX49" s="198" t="str">
        <f t="shared" si="35"/>
        <v/>
      </c>
      <c r="AY49" s="198" t="str">
        <f>IF(B49="","",SUM(D50,G48,J47,N51,Q53,S52))</f>
        <v/>
      </c>
      <c r="AZ49" s="198" t="str">
        <f t="shared" si="36"/>
        <v/>
      </c>
      <c r="BB49" s="123" t="str">
        <f t="shared" si="37"/>
        <v/>
      </c>
      <c r="BC49" s="124"/>
      <c r="BD49" s="27" t="str">
        <f t="shared" si="38"/>
        <v/>
      </c>
      <c r="BE49" s="112" t="str">
        <f t="shared" si="39"/>
        <v/>
      </c>
    </row>
    <row r="50" spans="2:57" ht="15" customHeight="1">
      <c r="B50" s="203"/>
      <c r="C50" s="197"/>
      <c r="D50" s="196"/>
      <c r="E50" s="197"/>
      <c r="F50" s="257" t="str">
        <f>IF($D$6="OUI","A","")</f>
        <v/>
      </c>
      <c r="G50" s="197"/>
      <c r="H50" s="196"/>
      <c r="I50" s="197"/>
      <c r="J50" s="197"/>
      <c r="K50" s="196"/>
      <c r="L50" s="197"/>
      <c r="M50" s="197"/>
      <c r="N50" s="197"/>
      <c r="O50" s="196"/>
      <c r="P50" s="197"/>
      <c r="Q50" s="257" t="str">
        <f>IF($D$6="OUI","A","")</f>
        <v/>
      </c>
      <c r="R50" s="197"/>
      <c r="S50" s="197"/>
      <c r="T50" s="196"/>
      <c r="U50" s="197"/>
      <c r="V50" s="196"/>
      <c r="W50" s="257" t="str">
        <f>IF($D$6="OUI","A","")</f>
        <v/>
      </c>
      <c r="X50" s="198" t="str">
        <f t="shared" si="30"/>
        <v/>
      </c>
      <c r="Y50" s="200"/>
      <c r="Z50" s="199" t="str">
        <f>IF(D49="","",IF(D50="","",IF(D49&lt;D50,"V",IF(D49&gt;D50,"D","N"))))</f>
        <v/>
      </c>
      <c r="AA50" s="200"/>
      <c r="AB50" s="200"/>
      <c r="AC50" s="200"/>
      <c r="AD50" s="199" t="str">
        <f>IF(H50="","",IF(H51="","",IF(H50&gt;H51,"V",IF(H50&lt;H51,"D","N"))))</f>
        <v/>
      </c>
      <c r="AE50" s="200"/>
      <c r="AF50" s="200"/>
      <c r="AG50" s="199" t="str">
        <f>IF(K48="","",IF(K50="","",IF(K48&lt;K50,"V",IF(K48&gt;K50,"D","N"))))</f>
        <v/>
      </c>
      <c r="AH50" s="200"/>
      <c r="AI50" s="200"/>
      <c r="AJ50" s="200"/>
      <c r="AK50" s="199" t="str">
        <f>IF(O50="","",IF(O53="","",IF(O50&gt;O53,"V",IF(O50&lt;O53,"D","N"))))</f>
        <v/>
      </c>
      <c r="AL50" s="200"/>
      <c r="AM50" s="200"/>
      <c r="AN50" s="200"/>
      <c r="AO50" s="200"/>
      <c r="AP50" s="199" t="str">
        <f>IF(T47="","",IF(T50="","",IF(T47&lt;T50,"V",IF(T47&gt;T50,"D","N"))))</f>
        <v/>
      </c>
      <c r="AQ50" s="200"/>
      <c r="AR50" s="199" t="str">
        <f>IF(V50="","",IF(V52="","",IF(V50&gt;V52,"V",IF(V50&lt;V52,"D","N"))))</f>
        <v/>
      </c>
      <c r="AS50" s="200"/>
      <c r="AT50" s="198" t="str">
        <f t="shared" si="31"/>
        <v/>
      </c>
      <c r="AU50" s="198" t="str">
        <f t="shared" si="32"/>
        <v/>
      </c>
      <c r="AV50" s="198" t="str">
        <f t="shared" si="33"/>
        <v/>
      </c>
      <c r="AW50" s="198" t="str">
        <f t="shared" si="34"/>
        <v/>
      </c>
      <c r="AX50" s="198" t="str">
        <f t="shared" si="35"/>
        <v/>
      </c>
      <c r="AY50" s="198" t="str">
        <f>IF(B50="","",SUM(D49,H51,K48,O53,T47,V52))</f>
        <v/>
      </c>
      <c r="AZ50" s="198" t="str">
        <f t="shared" si="36"/>
        <v/>
      </c>
      <c r="BB50" s="123" t="str">
        <f t="shared" si="37"/>
        <v/>
      </c>
      <c r="BC50" s="124"/>
      <c r="BD50" s="27" t="str">
        <f t="shared" si="38"/>
        <v/>
      </c>
      <c r="BE50" s="112" t="str">
        <f t="shared" si="39"/>
        <v/>
      </c>
    </row>
    <row r="51" spans="2:57" ht="15" customHeight="1">
      <c r="B51" s="203"/>
      <c r="C51" s="257" t="str">
        <f>IF($D$6="OUI","A","")</f>
        <v/>
      </c>
      <c r="D51" s="197"/>
      <c r="E51" s="196"/>
      <c r="F51" s="197"/>
      <c r="G51" s="197"/>
      <c r="H51" s="196"/>
      <c r="I51" s="197"/>
      <c r="J51" s="257" t="str">
        <f>IF($D$6="OUI","A","")</f>
        <v/>
      </c>
      <c r="K51" s="197"/>
      <c r="L51" s="196"/>
      <c r="M51" s="197"/>
      <c r="N51" s="196"/>
      <c r="O51" s="197"/>
      <c r="P51" s="197"/>
      <c r="Q51" s="197"/>
      <c r="R51" s="196"/>
      <c r="S51" s="247"/>
      <c r="T51" s="197"/>
      <c r="U51" s="196"/>
      <c r="V51" s="257" t="str">
        <f>IF($D$6="OUI","A","")</f>
        <v/>
      </c>
      <c r="W51" s="197"/>
      <c r="X51" s="198" t="str">
        <f t="shared" si="30"/>
        <v/>
      </c>
      <c r="Y51" s="200"/>
      <c r="Z51" s="200"/>
      <c r="AA51" s="199" t="str">
        <f>IF(E51="","",IF(E52="","",IF(E51&gt;E52,"V",IF(E51&lt;E52,"D","N"))))</f>
        <v/>
      </c>
      <c r="AB51" s="200"/>
      <c r="AC51" s="200"/>
      <c r="AD51" s="199" t="str">
        <f>IF(H50="","",IF(H51="","",IF(H50&lt;H51,"V",IF(H50&gt;H51,"D","N"))))</f>
        <v/>
      </c>
      <c r="AE51" s="200"/>
      <c r="AF51" s="200"/>
      <c r="AG51" s="200"/>
      <c r="AH51" s="199" t="str">
        <f>IF(L51="","",IF(L53="","",IF(L51&gt;L53,"V",IF(L51&lt;L53,"D","N"))))</f>
        <v/>
      </c>
      <c r="AI51" s="200"/>
      <c r="AJ51" s="199" t="str">
        <f>IF(N49="","",IF(N51="","",IF(N49&lt;N51,"V",IF(N49&gt;N51,"D","N"))))</f>
        <v/>
      </c>
      <c r="AK51" s="200"/>
      <c r="AL51" s="200"/>
      <c r="AM51" s="200"/>
      <c r="AN51" s="199" t="str">
        <f>IF(R47="","",IF(R51="","",IF(R47&lt;R51,"V",IF(R47&gt;R51,"D","N"))))</f>
        <v/>
      </c>
      <c r="AO51" s="200"/>
      <c r="AP51" s="200"/>
      <c r="AQ51" s="199" t="str">
        <f>IF(U48="","",IF(U51="","",IF(U48&lt;U51,"V",IF(U48&gt;U51,"D","N"))))</f>
        <v/>
      </c>
      <c r="AR51" s="200"/>
      <c r="AS51" s="200"/>
      <c r="AT51" s="198" t="str">
        <f t="shared" si="31"/>
        <v/>
      </c>
      <c r="AU51" s="198" t="str">
        <f t="shared" si="32"/>
        <v/>
      </c>
      <c r="AV51" s="198" t="str">
        <f t="shared" si="33"/>
        <v/>
      </c>
      <c r="AW51" s="198" t="str">
        <f t="shared" si="34"/>
        <v/>
      </c>
      <c r="AX51" s="198" t="str">
        <f t="shared" si="35"/>
        <v/>
      </c>
      <c r="AY51" s="198" t="str">
        <f>IF(B51="","",SUM(E52,H50,L53,N49,R47,U48))</f>
        <v/>
      </c>
      <c r="AZ51" s="198" t="str">
        <f t="shared" si="36"/>
        <v/>
      </c>
      <c r="BB51" s="123" t="str">
        <f t="shared" si="37"/>
        <v/>
      </c>
      <c r="BC51" s="124"/>
      <c r="BD51" s="27" t="str">
        <f t="shared" si="38"/>
        <v/>
      </c>
      <c r="BE51" s="112" t="str">
        <f t="shared" si="39"/>
        <v/>
      </c>
    </row>
    <row r="52" spans="2:57" ht="15" customHeight="1">
      <c r="B52" s="203"/>
      <c r="C52" s="247"/>
      <c r="D52" s="197"/>
      <c r="E52" s="196"/>
      <c r="F52" s="197"/>
      <c r="G52" s="257" t="str">
        <f>IF($D$6="OUI","A","")</f>
        <v/>
      </c>
      <c r="H52" s="197"/>
      <c r="I52" s="196"/>
      <c r="J52" s="197"/>
      <c r="K52" s="257" t="str">
        <f>IF($D$6="OUI","A","")</f>
        <v/>
      </c>
      <c r="L52" s="197"/>
      <c r="M52" s="196"/>
      <c r="N52" s="197"/>
      <c r="O52" s="197"/>
      <c r="P52" s="196"/>
      <c r="Q52" s="197"/>
      <c r="R52" s="197"/>
      <c r="S52" s="196"/>
      <c r="T52" s="257" t="str">
        <f>IF($D$6="OUI","A","")</f>
        <v/>
      </c>
      <c r="U52" s="197"/>
      <c r="V52" s="196"/>
      <c r="W52" s="197"/>
      <c r="X52" s="198" t="str">
        <f t="shared" si="30"/>
        <v/>
      </c>
      <c r="Y52" s="200"/>
      <c r="Z52" s="200"/>
      <c r="AA52" s="199" t="str">
        <f>IF(E51="","",IF(E52="","",IF(E51&lt;E52,"V",IF(E51&gt;E52,"D","N"))))</f>
        <v/>
      </c>
      <c r="AB52" s="200"/>
      <c r="AC52" s="200"/>
      <c r="AD52" s="200"/>
      <c r="AE52" s="199" t="str">
        <f>IF(I52="","",IF(I53="","",IF(I52&gt;I53,"V",IF(I52&lt;I53,"D","N"))))</f>
        <v/>
      </c>
      <c r="AF52" s="200"/>
      <c r="AG52" s="200"/>
      <c r="AH52" s="200"/>
      <c r="AI52" s="199" t="str">
        <f>IF(M47="","",IF(M52="","",IF(M47&lt;M52,"V",IF(M47&gt;M52,"D","N"))))</f>
        <v/>
      </c>
      <c r="AJ52" s="200"/>
      <c r="AK52" s="200"/>
      <c r="AL52" s="199" t="str">
        <f>IF(P48="","",IF(P52="","",IF(P48&lt;P52,"V",IF(P48&gt;P52,"D","N"))))</f>
        <v/>
      </c>
      <c r="AM52" s="200"/>
      <c r="AN52" s="200"/>
      <c r="AO52" s="199" t="str">
        <f>IF(S49="","",IF(S52="","",IF(S49&lt;S52,"V",IF(S49&gt;S52,"D","N"))))</f>
        <v/>
      </c>
      <c r="AP52" s="200"/>
      <c r="AQ52" s="200"/>
      <c r="AR52" s="199" t="str">
        <f>IF(V50="","",IF(V52="","",IF(V50&lt;V52,"V",IF(V50&gt;V52,"D","N"))))</f>
        <v/>
      </c>
      <c r="AS52" s="200"/>
      <c r="AT52" s="198" t="str">
        <f t="shared" si="31"/>
        <v/>
      </c>
      <c r="AU52" s="198" t="str">
        <f t="shared" si="32"/>
        <v/>
      </c>
      <c r="AV52" s="198" t="str">
        <f t="shared" si="33"/>
        <v/>
      </c>
      <c r="AW52" s="198" t="str">
        <f t="shared" si="34"/>
        <v/>
      </c>
      <c r="AX52" s="198" t="str">
        <f t="shared" si="35"/>
        <v/>
      </c>
      <c r="AY52" s="198" t="str">
        <f>IF(B52="","",SUM(E51,I53,M47,P48,S49,V50))</f>
        <v/>
      </c>
      <c r="AZ52" s="198" t="str">
        <f t="shared" si="36"/>
        <v/>
      </c>
      <c r="BB52" s="123" t="str">
        <f t="shared" si="37"/>
        <v/>
      </c>
      <c r="BC52" s="124"/>
      <c r="BD52" s="27" t="str">
        <f t="shared" si="38"/>
        <v/>
      </c>
      <c r="BE52" s="112" t="str">
        <f t="shared" si="39"/>
        <v/>
      </c>
    </row>
    <row r="53" spans="2:57" ht="15" customHeight="1">
      <c r="B53" s="203"/>
      <c r="C53" s="197"/>
      <c r="D53" s="257" t="str">
        <f>IF($D$6="OUI","A","")</f>
        <v/>
      </c>
      <c r="E53" s="197"/>
      <c r="F53" s="196"/>
      <c r="G53" s="197"/>
      <c r="H53" s="197"/>
      <c r="I53" s="196"/>
      <c r="J53" s="197"/>
      <c r="K53" s="197"/>
      <c r="L53" s="196"/>
      <c r="M53" s="257" t="str">
        <f>IF($D$6="OUI","A","")</f>
        <v/>
      </c>
      <c r="N53" s="197"/>
      <c r="O53" s="196"/>
      <c r="P53" s="197"/>
      <c r="Q53" s="196"/>
      <c r="R53" s="247"/>
      <c r="S53" s="257" t="str">
        <f>IF($D$6="OUI","A","")</f>
        <v/>
      </c>
      <c r="T53" s="197"/>
      <c r="U53" s="247"/>
      <c r="V53" s="197"/>
      <c r="W53" s="196"/>
      <c r="X53" s="198" t="str">
        <f t="shared" si="30"/>
        <v/>
      </c>
      <c r="Y53" s="200"/>
      <c r="Z53" s="200"/>
      <c r="AA53" s="200"/>
      <c r="AB53" s="199" t="str">
        <f>IF(F47="","",IF(F53="","",IF(F47&lt;F53,"V",IF(F47&gt;F53,"D","N"))))</f>
        <v/>
      </c>
      <c r="AC53" s="200"/>
      <c r="AD53" s="200"/>
      <c r="AE53" s="199" t="str">
        <f>IF(I52="","",IF(I53="","",IF(I52&lt;I53,"V",IF(I52&gt;I53,"D","N"))))</f>
        <v/>
      </c>
      <c r="AF53" s="200"/>
      <c r="AG53" s="200"/>
      <c r="AH53" s="199" t="str">
        <f>IF(L51="","",IF(L53="","",IF(L51&lt;L53,"V",IF(L51&gt;L53,"D","N"))))</f>
        <v/>
      </c>
      <c r="AI53" s="200"/>
      <c r="AJ53" s="200"/>
      <c r="AK53" s="199" t="str">
        <f>IF(O50="","",IF(O53="","",IF(O50&lt;O53,"V",IF(O50&gt;O53,"D","N"))))</f>
        <v/>
      </c>
      <c r="AL53" s="200"/>
      <c r="AM53" s="199" t="str">
        <f>IF(Q49="","",IF(Q53="","",IF(Q49&lt;Q53,"V",IF(Q49&gt;Q53,"D","N"))))</f>
        <v/>
      </c>
      <c r="AN53" s="200"/>
      <c r="AO53" s="200"/>
      <c r="AP53" s="200"/>
      <c r="AQ53" s="200"/>
      <c r="AR53" s="200"/>
      <c r="AS53" s="199" t="str">
        <f>IF(W48="","",IF(W53="","",IF(W48&lt;W53,"V",IF(W48&gt;W53,"D","N"))))</f>
        <v/>
      </c>
      <c r="AT53" s="198" t="str">
        <f t="shared" si="31"/>
        <v/>
      </c>
      <c r="AU53" s="198" t="str">
        <f t="shared" si="32"/>
        <v/>
      </c>
      <c r="AV53" s="198" t="str">
        <f t="shared" si="33"/>
        <v/>
      </c>
      <c r="AW53" s="198" t="str">
        <f t="shared" si="34"/>
        <v/>
      </c>
      <c r="AX53" s="198" t="str">
        <f t="shared" si="35"/>
        <v/>
      </c>
      <c r="AY53" s="198" t="str">
        <f>IF(B53="","",SUM(F47,I52,L51,O50,Q49,W48))</f>
        <v/>
      </c>
      <c r="AZ53" s="198" t="str">
        <f t="shared" si="36"/>
        <v/>
      </c>
      <c r="BB53" s="123" t="str">
        <f t="shared" si="37"/>
        <v/>
      </c>
      <c r="BC53" s="124"/>
      <c r="BD53" s="27" t="str">
        <f t="shared" si="38"/>
        <v/>
      </c>
      <c r="BE53" s="112" t="str">
        <f t="shared" si="39"/>
        <v/>
      </c>
    </row>
    <row r="54" spans="2:57" ht="16.5" customHeight="1"/>
    <row r="55" spans="2:57" ht="16.5" customHeight="1"/>
    <row r="56" spans="2:57" ht="16.5" customHeight="1"/>
    <row r="57" spans="2:57" ht="17.25" customHeight="1">
      <c r="B57" s="244" t="s">
        <v>235</v>
      </c>
      <c r="C57" s="33"/>
      <c r="D57" s="34"/>
      <c r="E57" s="172"/>
      <c r="F57" s="34"/>
      <c r="G57" s="34"/>
      <c r="H57" s="34"/>
      <c r="I57" s="176"/>
      <c r="J57" s="34"/>
      <c r="K57" s="34"/>
      <c r="L57" s="34" t="s">
        <v>366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5"/>
      <c r="X57" s="177"/>
      <c r="Y57" s="46"/>
      <c r="Z57" s="46"/>
      <c r="AA57" s="47"/>
      <c r="AB57" s="46"/>
      <c r="AC57" s="46"/>
      <c r="AD57" s="46"/>
      <c r="AE57" s="46"/>
      <c r="AF57" s="46"/>
      <c r="AG57" s="46"/>
      <c r="AH57" s="48" t="s">
        <v>230</v>
      </c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178"/>
      <c r="AU57" s="34" t="str">
        <f>"SUIVI DES MATCHS (G="&amp;IF($D$3="",0,$D$3)&amp;"pts / N="&amp;IF($D$4="",0,$D$4)&amp;"pts / P="&amp;IF($D$5="",0,$D$5)&amp;"pts)"</f>
        <v>SUIVI DES MATCHS (G=0pts / N=0pts / P=0pts)</v>
      </c>
      <c r="AV57" s="178"/>
      <c r="AW57" s="179"/>
      <c r="AX57" s="33"/>
      <c r="AY57" s="34" t="s">
        <v>221</v>
      </c>
      <c r="AZ57" s="35"/>
      <c r="BB57" s="290" t="s">
        <v>229</v>
      </c>
      <c r="BC57" s="288" t="s">
        <v>367</v>
      </c>
      <c r="BD57" s="108" t="s">
        <v>334</v>
      </c>
      <c r="BE57" s="108" t="s">
        <v>229</v>
      </c>
    </row>
    <row r="58" spans="2:57" ht="17.25" customHeight="1">
      <c r="B58" s="32" t="s">
        <v>317</v>
      </c>
      <c r="C58" s="32" t="s">
        <v>217</v>
      </c>
      <c r="D58" s="32" t="s">
        <v>218</v>
      </c>
      <c r="E58" s="32" t="s">
        <v>219</v>
      </c>
      <c r="F58" s="32" t="s">
        <v>241</v>
      </c>
      <c r="G58" s="32" t="s">
        <v>242</v>
      </c>
      <c r="H58" s="32" t="s">
        <v>243</v>
      </c>
      <c r="I58" s="32" t="s">
        <v>246</v>
      </c>
      <c r="J58" s="32" t="s">
        <v>247</v>
      </c>
      <c r="K58" s="32" t="s">
        <v>248</v>
      </c>
      <c r="L58" s="32" t="s">
        <v>249</v>
      </c>
      <c r="M58" s="32" t="s">
        <v>250</v>
      </c>
      <c r="N58" s="32" t="s">
        <v>251</v>
      </c>
      <c r="O58" s="32" t="s">
        <v>252</v>
      </c>
      <c r="P58" s="32" t="s">
        <v>253</v>
      </c>
      <c r="Q58" s="32" t="s">
        <v>254</v>
      </c>
      <c r="R58" s="32" t="s">
        <v>255</v>
      </c>
      <c r="S58" s="32" t="s">
        <v>256</v>
      </c>
      <c r="T58" s="32" t="s">
        <v>257</v>
      </c>
      <c r="U58" s="32" t="s">
        <v>258</v>
      </c>
      <c r="V58" s="32" t="s">
        <v>259</v>
      </c>
      <c r="W58" s="32" t="s">
        <v>260</v>
      </c>
      <c r="X58" s="32" t="s">
        <v>222</v>
      </c>
      <c r="Y58" s="30" t="s">
        <v>217</v>
      </c>
      <c r="Z58" s="30" t="s">
        <v>218</v>
      </c>
      <c r="AA58" s="30" t="s">
        <v>219</v>
      </c>
      <c r="AB58" s="30" t="s">
        <v>241</v>
      </c>
      <c r="AC58" s="30" t="s">
        <v>242</v>
      </c>
      <c r="AD58" s="30" t="s">
        <v>243</v>
      </c>
      <c r="AE58" s="30" t="s">
        <v>246</v>
      </c>
      <c r="AF58" s="30" t="s">
        <v>247</v>
      </c>
      <c r="AG58" s="30" t="s">
        <v>248</v>
      </c>
      <c r="AH58" s="30" t="s">
        <v>249</v>
      </c>
      <c r="AI58" s="30" t="s">
        <v>250</v>
      </c>
      <c r="AJ58" s="30" t="s">
        <v>251</v>
      </c>
      <c r="AK58" s="30" t="s">
        <v>252</v>
      </c>
      <c r="AL58" s="30" t="s">
        <v>253</v>
      </c>
      <c r="AM58" s="30" t="s">
        <v>254</v>
      </c>
      <c r="AN58" s="30" t="s">
        <v>255</v>
      </c>
      <c r="AO58" s="30" t="s">
        <v>256</v>
      </c>
      <c r="AP58" s="30" t="s">
        <v>257</v>
      </c>
      <c r="AQ58" s="30" t="s">
        <v>258</v>
      </c>
      <c r="AR58" s="30" t="s">
        <v>259</v>
      </c>
      <c r="AS58" s="30" t="s">
        <v>260</v>
      </c>
      <c r="AT58" s="32" t="s">
        <v>223</v>
      </c>
      <c r="AU58" s="32" t="s">
        <v>224</v>
      </c>
      <c r="AV58" s="32" t="s">
        <v>225</v>
      </c>
      <c r="AW58" s="32" t="s">
        <v>220</v>
      </c>
      <c r="AX58" s="32" t="s">
        <v>226</v>
      </c>
      <c r="AY58" s="32" t="s">
        <v>227</v>
      </c>
      <c r="AZ58" s="32" t="s">
        <v>270</v>
      </c>
      <c r="BB58" s="291"/>
      <c r="BC58" s="289"/>
      <c r="BD58" s="110" t="s">
        <v>335</v>
      </c>
      <c r="BE58" s="110" t="s">
        <v>336</v>
      </c>
    </row>
    <row r="59" spans="2:57" ht="15" customHeight="1">
      <c r="B59" s="203"/>
      <c r="C59" s="196"/>
      <c r="D59" s="197"/>
      <c r="E59" s="197"/>
      <c r="F59" s="196"/>
      <c r="G59" s="197"/>
      <c r="H59" s="257" t="str">
        <f>IF($D$6="OUI","A","")</f>
        <v/>
      </c>
      <c r="I59" s="197"/>
      <c r="J59" s="196"/>
      <c r="K59" s="197"/>
      <c r="L59" s="197"/>
      <c r="M59" s="196"/>
      <c r="N59" s="257" t="str">
        <f>IF($D$6="OUI","A","")</f>
        <v/>
      </c>
      <c r="O59" s="247"/>
      <c r="P59" s="257" t="str">
        <f>IF($D$6="OUI","A","")</f>
        <v/>
      </c>
      <c r="Q59" s="197"/>
      <c r="R59" s="196"/>
      <c r="S59" s="197"/>
      <c r="T59" s="196"/>
      <c r="U59" s="197"/>
      <c r="V59" s="247"/>
      <c r="W59" s="197"/>
      <c r="X59" s="198" t="str">
        <f>IF(B59="","",COUNT(C59:W59))</f>
        <v/>
      </c>
      <c r="Y59" s="199" t="str">
        <f>IF(C59="","",IF(C60="","",IF(C59&gt;C60,"V",IF(C59&lt;C60,"D","N"))))</f>
        <v/>
      </c>
      <c r="Z59" s="200"/>
      <c r="AA59" s="200"/>
      <c r="AB59" s="199" t="str">
        <f>IF(F59="","",IF(F65="","",IF(F59&gt;F65,"V",IF(F59&lt;F65,"D","N"))))</f>
        <v/>
      </c>
      <c r="AC59" s="200"/>
      <c r="AD59" s="200"/>
      <c r="AE59" s="200"/>
      <c r="AF59" s="199" t="str">
        <f>IF(J59="","",IF(J61="","",IF(J59&gt;J61,"V",IF(J59&lt;J61,"D","N"))))</f>
        <v/>
      </c>
      <c r="AG59" s="200"/>
      <c r="AH59" s="200"/>
      <c r="AI59" s="199" t="str">
        <f>IF(M59="","",IF(M64="","",IF(M59&gt;M64,"V",IF(M59&lt;M64,"D","N"))))</f>
        <v/>
      </c>
      <c r="AJ59" s="200"/>
      <c r="AK59" s="200"/>
      <c r="AL59" s="200"/>
      <c r="AM59" s="200"/>
      <c r="AN59" s="199" t="str">
        <f>IF(R59="","",IF(R63="","",IF(R59&gt;R63,"V",IF(R59&lt;R63,"D","N"))))</f>
        <v/>
      </c>
      <c r="AO59" s="200"/>
      <c r="AP59" s="199" t="str">
        <f>IF(T59="","",IF(T62="","",IF(T59&gt;T62,"V",IF(T59&lt;T62,"D","N"))))</f>
        <v/>
      </c>
      <c r="AQ59" s="200"/>
      <c r="AR59" s="200"/>
      <c r="AS59" s="200"/>
      <c r="AT59" s="198" t="str">
        <f>IF(B59="","",COUNTIF($Y59:$AS59,"V"))</f>
        <v/>
      </c>
      <c r="AU59" s="198" t="str">
        <f>IF(B59="","",COUNTIF($Y59:$AS59,"N"))</f>
        <v/>
      </c>
      <c r="AV59" s="198" t="str">
        <f>IF(B59="","",COUNTIF($Y59:$AS59,"D"))</f>
        <v/>
      </c>
      <c r="AW59" s="198" t="str">
        <f>IF(B59="","",(AT59*$D$3)+(AU59*$D$4)+(AV59*$D$5))</f>
        <v/>
      </c>
      <c r="AX59" s="198" t="str">
        <f>IF(B59="","",SUM(C59:W59))</f>
        <v/>
      </c>
      <c r="AY59" s="198" t="str">
        <f>IF(B59="","",SUM(C60,F65,J61,M64,R63,T62))</f>
        <v/>
      </c>
      <c r="AZ59" s="198" t="str">
        <f>IF(B59="","",AX59-AY59)</f>
        <v/>
      </c>
      <c r="BB59" s="123" t="str">
        <f>IF(B59="","",IF(BE59=1,"1er",IF(BE59=2,"2ème",IF(BE59=3,"3ème",IF(BE59=4,"4ème",IF(BE59=5,"5ème",IF(BE59=6,"6ème",IF(BE59=7,"7ème",""))))))))</f>
        <v/>
      </c>
      <c r="BC59" s="124"/>
      <c r="BD59" s="27" t="str">
        <f>IF(B59="","",IF(X59=0,"",AW59*1000000+AZ59*1000+AX59))</f>
        <v/>
      </c>
      <c r="BE59" s="112" t="str">
        <f>IF(BD59="","",RANK(BD59,$BD$59:$BD$65,0))</f>
        <v/>
      </c>
    </row>
    <row r="60" spans="2:57" ht="15" customHeight="1">
      <c r="B60" s="203"/>
      <c r="C60" s="196"/>
      <c r="D60" s="197"/>
      <c r="E60" s="257" t="str">
        <f>IF($D$6="OUI","A","")</f>
        <v/>
      </c>
      <c r="F60" s="197"/>
      <c r="G60" s="196"/>
      <c r="H60" s="197"/>
      <c r="I60" s="257" t="str">
        <f>IF($D$6="OUI","A","")</f>
        <v/>
      </c>
      <c r="J60" s="197"/>
      <c r="K60" s="196"/>
      <c r="L60" s="197"/>
      <c r="M60" s="247"/>
      <c r="N60" s="247"/>
      <c r="O60" s="197"/>
      <c r="P60" s="196"/>
      <c r="Q60" s="197"/>
      <c r="R60" s="257" t="str">
        <f>IF($D$6="OUI","A","")</f>
        <v/>
      </c>
      <c r="S60" s="197"/>
      <c r="T60" s="197"/>
      <c r="U60" s="196"/>
      <c r="V60" s="197"/>
      <c r="W60" s="196"/>
      <c r="X60" s="198" t="str">
        <f t="shared" ref="X60:X65" si="40">IF(B60="","",COUNT(C60:W60))</f>
        <v/>
      </c>
      <c r="Y60" s="199" t="str">
        <f>IF(C59="","",IF(C60="","",IF(C59&lt;C60,"V",IF(C59&gt;C60,"D","N"))))</f>
        <v/>
      </c>
      <c r="Z60" s="200"/>
      <c r="AA60" s="200"/>
      <c r="AB60" s="200"/>
      <c r="AC60" s="199" t="str">
        <f>IF(G60="","",IF(G61="","",IF(G60&gt;G61,"V",IF(G60&lt;G61,"D","N"))))</f>
        <v/>
      </c>
      <c r="AD60" s="200"/>
      <c r="AE60" s="200"/>
      <c r="AF60" s="200"/>
      <c r="AG60" s="199" t="str">
        <f>IF(K60="","",IF(K62="","",IF(K60&gt;K62,"V",IF(K60&lt;K62,"D","N"))))</f>
        <v/>
      </c>
      <c r="AH60" s="200"/>
      <c r="AI60" s="200"/>
      <c r="AJ60" s="200"/>
      <c r="AK60" s="200"/>
      <c r="AL60" s="199" t="str">
        <f>IF(P60="","",IF(P64="","",IF(P60&gt;P64,"V",IF(P60&lt;P64,"D","N"))))</f>
        <v/>
      </c>
      <c r="AM60" s="200"/>
      <c r="AN60" s="200"/>
      <c r="AO60" s="200"/>
      <c r="AP60" s="200"/>
      <c r="AQ60" s="199" t="str">
        <f>IF(U60="","",IF(U63="","",IF(U60&gt;U63,"V",IF(U60&lt;U63,"D","N"))))</f>
        <v/>
      </c>
      <c r="AR60" s="200"/>
      <c r="AS60" s="199" t="str">
        <f>IF(W60="","",IF(W65="","",IF(W60&gt;W65,"V",IF(W60&lt;W65,"D","N"))))</f>
        <v/>
      </c>
      <c r="AT60" s="198" t="str">
        <f t="shared" ref="AT60:AT65" si="41">IF(B60="","",COUNTIF($Y60:$AS60,"V"))</f>
        <v/>
      </c>
      <c r="AU60" s="198" t="str">
        <f t="shared" ref="AU60:AU65" si="42">IF(B60="","",COUNTIF($Y60:$AS60,"N"))</f>
        <v/>
      </c>
      <c r="AV60" s="198" t="str">
        <f t="shared" ref="AV60:AV65" si="43">IF(B60="","",COUNTIF($Y60:$AS60,"D"))</f>
        <v/>
      </c>
      <c r="AW60" s="198" t="str">
        <f t="shared" ref="AW60:AW65" si="44">IF(B60="","",(AT60*$D$3)+(AU60*$D$4)+(AV60*$D$5))</f>
        <v/>
      </c>
      <c r="AX60" s="198" t="str">
        <f t="shared" ref="AX60:AX65" si="45">IF(B60="","",SUM(C60:W60))</f>
        <v/>
      </c>
      <c r="AY60" s="198" t="str">
        <f>IF(B60="","",SUM(C59,G61,K62,P64,U63,W65))</f>
        <v/>
      </c>
      <c r="AZ60" s="198" t="str">
        <f t="shared" ref="AZ60:AZ65" si="46">IF(B60="","",AX60-AY60)</f>
        <v/>
      </c>
      <c r="BB60" s="123" t="str">
        <f t="shared" ref="BB60:BB65" si="47">IF(B60="","",IF(BE60=1,"1er",IF(BE60=2,"2ème",IF(BE60=3,"3ème",IF(BE60=4,"4ème",IF(BE60=5,"5ème",IF(BE60=6,"6ème",IF(BE60=7,"7ème",""))))))))</f>
        <v/>
      </c>
      <c r="BC60" s="124"/>
      <c r="BD60" s="27" t="str">
        <f t="shared" ref="BD60:BD65" si="48">IF(B60="","",IF(X60=0,"",AW60*1000000+AZ60*1000+AX60))</f>
        <v/>
      </c>
      <c r="BE60" s="112" t="str">
        <f t="shared" ref="BE60:BE65" si="49">IF(BD60="","",RANK(BD60,$BD$59:$BD$65,0))</f>
        <v/>
      </c>
    </row>
    <row r="61" spans="2:57" ht="15" customHeight="1">
      <c r="B61" s="203"/>
      <c r="C61" s="197"/>
      <c r="D61" s="196"/>
      <c r="E61" s="247"/>
      <c r="F61" s="197"/>
      <c r="G61" s="196"/>
      <c r="H61" s="197"/>
      <c r="I61" s="197"/>
      <c r="J61" s="196"/>
      <c r="K61" s="197"/>
      <c r="L61" s="257" t="str">
        <f>IF($D$6="OUI","A","")</f>
        <v/>
      </c>
      <c r="M61" s="197"/>
      <c r="N61" s="196"/>
      <c r="O61" s="257" t="str">
        <f>IF($D$6="OUI","A","")</f>
        <v/>
      </c>
      <c r="P61" s="197"/>
      <c r="Q61" s="196"/>
      <c r="R61" s="197"/>
      <c r="S61" s="196"/>
      <c r="T61" s="197"/>
      <c r="U61" s="257" t="str">
        <f>IF($D$6="OUI","A","")</f>
        <v/>
      </c>
      <c r="V61" s="197"/>
      <c r="W61" s="197"/>
      <c r="X61" s="198" t="str">
        <f t="shared" si="40"/>
        <v/>
      </c>
      <c r="Y61" s="200"/>
      <c r="Z61" s="199" t="str">
        <f>IF(D61="","",IF(D62="","",IF(D61&gt;D62,"V",IF(D61&lt;D62,"D","N"))))</f>
        <v/>
      </c>
      <c r="AA61" s="200"/>
      <c r="AB61" s="200"/>
      <c r="AC61" s="199" t="str">
        <f>IF(G60="","",IF(G61="","",IF(G60&lt;G61,"V",IF(G60&gt;G61,"D","N"))))</f>
        <v/>
      </c>
      <c r="AD61" s="200"/>
      <c r="AE61" s="200"/>
      <c r="AF61" s="199" t="str">
        <f>IF(J59="","",IF(J61="","",IF(J59&lt;J61,"V",IF(J59&gt;J61,"D","N"))))</f>
        <v/>
      </c>
      <c r="AG61" s="200"/>
      <c r="AH61" s="200"/>
      <c r="AI61" s="200"/>
      <c r="AJ61" s="199" t="str">
        <f>IF(N61="","",IF(N63="","",IF(N61&gt;N63,"V",IF(N61&lt;N63,"D","N"))))</f>
        <v/>
      </c>
      <c r="AK61" s="200"/>
      <c r="AL61" s="200"/>
      <c r="AM61" s="199" t="str">
        <f>IF(Q61="","",IF(Q65="","",IF(Q61&gt;Q65,"V",IF(Q61&lt;Q65,"D","N"))))</f>
        <v/>
      </c>
      <c r="AN61" s="200"/>
      <c r="AO61" s="199" t="str">
        <f>IF(S61="","",IF(S64="","",IF(S61&gt;S64,"V",IF(S61&lt;S64,"D","N"))))</f>
        <v/>
      </c>
      <c r="AP61" s="200"/>
      <c r="AQ61" s="200"/>
      <c r="AR61" s="200"/>
      <c r="AS61" s="200"/>
      <c r="AT61" s="198" t="str">
        <f t="shared" si="41"/>
        <v/>
      </c>
      <c r="AU61" s="198" t="str">
        <f t="shared" si="42"/>
        <v/>
      </c>
      <c r="AV61" s="198" t="str">
        <f t="shared" si="43"/>
        <v/>
      </c>
      <c r="AW61" s="198" t="str">
        <f t="shared" si="44"/>
        <v/>
      </c>
      <c r="AX61" s="198" t="str">
        <f t="shared" si="45"/>
        <v/>
      </c>
      <c r="AY61" s="198" t="str">
        <f>IF(B61="","",SUM(D62,G60,J59,N63,Q65,S64))</f>
        <v/>
      </c>
      <c r="AZ61" s="198" t="str">
        <f t="shared" si="46"/>
        <v/>
      </c>
      <c r="BB61" s="123" t="str">
        <f t="shared" si="47"/>
        <v/>
      </c>
      <c r="BC61" s="124"/>
      <c r="BD61" s="27" t="str">
        <f t="shared" si="48"/>
        <v/>
      </c>
      <c r="BE61" s="112" t="str">
        <f t="shared" si="49"/>
        <v/>
      </c>
    </row>
    <row r="62" spans="2:57" ht="15" customHeight="1">
      <c r="B62" s="203"/>
      <c r="C62" s="197"/>
      <c r="D62" s="196"/>
      <c r="E62" s="197"/>
      <c r="F62" s="257" t="str">
        <f>IF($D$6="OUI","A","")</f>
        <v/>
      </c>
      <c r="G62" s="197"/>
      <c r="H62" s="196"/>
      <c r="I62" s="197"/>
      <c r="J62" s="197"/>
      <c r="K62" s="196"/>
      <c r="L62" s="197"/>
      <c r="M62" s="197"/>
      <c r="N62" s="197"/>
      <c r="O62" s="196"/>
      <c r="P62" s="197"/>
      <c r="Q62" s="257" t="str">
        <f>IF($D$6="OUI","A","")</f>
        <v/>
      </c>
      <c r="R62" s="197"/>
      <c r="S62" s="197"/>
      <c r="T62" s="196"/>
      <c r="U62" s="197"/>
      <c r="V62" s="196"/>
      <c r="W62" s="257" t="str">
        <f>IF($D$6="OUI","A","")</f>
        <v/>
      </c>
      <c r="X62" s="198" t="str">
        <f t="shared" si="40"/>
        <v/>
      </c>
      <c r="Y62" s="200"/>
      <c r="Z62" s="199" t="str">
        <f>IF(D61="","",IF(D62="","",IF(D61&lt;D62,"V",IF(D61&gt;D62,"D","N"))))</f>
        <v/>
      </c>
      <c r="AA62" s="200"/>
      <c r="AB62" s="200"/>
      <c r="AC62" s="200"/>
      <c r="AD62" s="199" t="str">
        <f>IF(H62="","",IF(H63="","",IF(H62&gt;H63,"V",IF(H62&lt;H63,"D","N"))))</f>
        <v/>
      </c>
      <c r="AE62" s="200"/>
      <c r="AF62" s="200"/>
      <c r="AG62" s="199" t="str">
        <f>IF(K60="","",IF(K62="","",IF(K60&lt;K62,"V",IF(K60&gt;K62,"D","N"))))</f>
        <v/>
      </c>
      <c r="AH62" s="200"/>
      <c r="AI62" s="200"/>
      <c r="AJ62" s="200"/>
      <c r="AK62" s="199" t="str">
        <f>IF(O62="","",IF(O65="","",IF(O62&gt;O65,"V",IF(O62&lt;O65,"D","N"))))</f>
        <v/>
      </c>
      <c r="AL62" s="200"/>
      <c r="AM62" s="200"/>
      <c r="AN62" s="200"/>
      <c r="AO62" s="200"/>
      <c r="AP62" s="199" t="str">
        <f>IF(T59="","",IF(T62="","",IF(T59&lt;T62,"V",IF(T59&gt;T62,"D","N"))))</f>
        <v/>
      </c>
      <c r="AQ62" s="200"/>
      <c r="AR62" s="199" t="str">
        <f>IF(V62="","",IF(V64="","",IF(V62&gt;V64,"V",IF(V62&lt;V64,"D","N"))))</f>
        <v/>
      </c>
      <c r="AS62" s="200"/>
      <c r="AT62" s="198" t="str">
        <f t="shared" si="41"/>
        <v/>
      </c>
      <c r="AU62" s="198" t="str">
        <f t="shared" si="42"/>
        <v/>
      </c>
      <c r="AV62" s="198" t="str">
        <f t="shared" si="43"/>
        <v/>
      </c>
      <c r="AW62" s="198" t="str">
        <f t="shared" si="44"/>
        <v/>
      </c>
      <c r="AX62" s="198" t="str">
        <f t="shared" si="45"/>
        <v/>
      </c>
      <c r="AY62" s="198" t="str">
        <f>IF(B62="","",SUM(D61,H63,K60,O65,T59,V64))</f>
        <v/>
      </c>
      <c r="AZ62" s="198" t="str">
        <f t="shared" si="46"/>
        <v/>
      </c>
      <c r="BB62" s="123" t="str">
        <f t="shared" si="47"/>
        <v/>
      </c>
      <c r="BC62" s="124"/>
      <c r="BD62" s="27" t="str">
        <f t="shared" si="48"/>
        <v/>
      </c>
      <c r="BE62" s="112" t="str">
        <f t="shared" si="49"/>
        <v/>
      </c>
    </row>
    <row r="63" spans="2:57" ht="15" customHeight="1">
      <c r="B63" s="203"/>
      <c r="C63" s="257" t="str">
        <f>IF($D$6="OUI","A","")</f>
        <v/>
      </c>
      <c r="D63" s="197"/>
      <c r="E63" s="196"/>
      <c r="F63" s="197"/>
      <c r="G63" s="197"/>
      <c r="H63" s="196"/>
      <c r="I63" s="197"/>
      <c r="J63" s="257" t="str">
        <f>IF($D$6="OUI","A","")</f>
        <v/>
      </c>
      <c r="K63" s="197"/>
      <c r="L63" s="196"/>
      <c r="M63" s="197"/>
      <c r="N63" s="196"/>
      <c r="O63" s="197"/>
      <c r="P63" s="197"/>
      <c r="Q63" s="197"/>
      <c r="R63" s="196"/>
      <c r="S63" s="247"/>
      <c r="T63" s="197"/>
      <c r="U63" s="196"/>
      <c r="V63" s="257" t="str">
        <f>IF($D$6="OUI","A","")</f>
        <v/>
      </c>
      <c r="W63" s="197"/>
      <c r="X63" s="198" t="str">
        <f t="shared" si="40"/>
        <v/>
      </c>
      <c r="Y63" s="200"/>
      <c r="Z63" s="200"/>
      <c r="AA63" s="199" t="str">
        <f>IF(E63="","",IF(E64="","",IF(E63&gt;E64,"V",IF(E63&lt;E64,"D","N"))))</f>
        <v/>
      </c>
      <c r="AB63" s="200"/>
      <c r="AC63" s="200"/>
      <c r="AD63" s="199" t="str">
        <f>IF(H62="","",IF(H63="","",IF(H62&lt;H63,"V",IF(H62&gt;H63,"D","N"))))</f>
        <v/>
      </c>
      <c r="AE63" s="200"/>
      <c r="AF63" s="200"/>
      <c r="AG63" s="200"/>
      <c r="AH63" s="199" t="str">
        <f>IF(L63="","",IF(L65="","",IF(L63&gt;L65,"V",IF(L63&lt;L65,"D","N"))))</f>
        <v/>
      </c>
      <c r="AI63" s="200"/>
      <c r="AJ63" s="199" t="str">
        <f>IF(N61="","",IF(N63="","",IF(N61&lt;N63,"V",IF(N61&gt;N63,"D","N"))))</f>
        <v/>
      </c>
      <c r="AK63" s="200"/>
      <c r="AL63" s="200"/>
      <c r="AM63" s="200"/>
      <c r="AN63" s="199" t="str">
        <f>IF(R59="","",IF(R63="","",IF(R59&lt;R63,"V",IF(R59&gt;R63,"D","N"))))</f>
        <v/>
      </c>
      <c r="AO63" s="200"/>
      <c r="AP63" s="200"/>
      <c r="AQ63" s="199" t="str">
        <f>IF(U60="","",IF(U63="","",IF(U60&lt;U63,"V",IF(U60&gt;U63,"D","N"))))</f>
        <v/>
      </c>
      <c r="AR63" s="200"/>
      <c r="AS63" s="200"/>
      <c r="AT63" s="198" t="str">
        <f t="shared" si="41"/>
        <v/>
      </c>
      <c r="AU63" s="198" t="str">
        <f t="shared" si="42"/>
        <v/>
      </c>
      <c r="AV63" s="198" t="str">
        <f t="shared" si="43"/>
        <v/>
      </c>
      <c r="AW63" s="198" t="str">
        <f t="shared" si="44"/>
        <v/>
      </c>
      <c r="AX63" s="198" t="str">
        <f t="shared" si="45"/>
        <v/>
      </c>
      <c r="AY63" s="198" t="str">
        <f>IF(B63="","",SUM(E64,H62,L65,N61,R59,U60))</f>
        <v/>
      </c>
      <c r="AZ63" s="198" t="str">
        <f t="shared" si="46"/>
        <v/>
      </c>
      <c r="BB63" s="123" t="str">
        <f t="shared" si="47"/>
        <v/>
      </c>
      <c r="BC63" s="124"/>
      <c r="BD63" s="27" t="str">
        <f t="shared" si="48"/>
        <v/>
      </c>
      <c r="BE63" s="112" t="str">
        <f t="shared" si="49"/>
        <v/>
      </c>
    </row>
    <row r="64" spans="2:57" ht="15" customHeight="1">
      <c r="B64" s="203"/>
      <c r="C64" s="247"/>
      <c r="D64" s="197"/>
      <c r="E64" s="196"/>
      <c r="F64" s="197"/>
      <c r="G64" s="257" t="str">
        <f>IF($D$6="OUI","A","")</f>
        <v/>
      </c>
      <c r="H64" s="197"/>
      <c r="I64" s="196"/>
      <c r="J64" s="197"/>
      <c r="K64" s="257" t="str">
        <f>IF($D$6="OUI","A","")</f>
        <v/>
      </c>
      <c r="L64" s="197"/>
      <c r="M64" s="196"/>
      <c r="N64" s="197"/>
      <c r="O64" s="197"/>
      <c r="P64" s="196"/>
      <c r="Q64" s="197"/>
      <c r="R64" s="197"/>
      <c r="S64" s="196"/>
      <c r="T64" s="257" t="str">
        <f>IF($D$6="OUI","A","")</f>
        <v/>
      </c>
      <c r="U64" s="197"/>
      <c r="V64" s="196"/>
      <c r="W64" s="197"/>
      <c r="X64" s="198" t="str">
        <f t="shared" si="40"/>
        <v/>
      </c>
      <c r="Y64" s="200"/>
      <c r="Z64" s="200"/>
      <c r="AA64" s="199" t="str">
        <f>IF(E63="","",IF(E64="","",IF(E63&lt;E64,"V",IF(E63&gt;E64,"D","N"))))</f>
        <v/>
      </c>
      <c r="AB64" s="200"/>
      <c r="AC64" s="200"/>
      <c r="AD64" s="200"/>
      <c r="AE64" s="199" t="str">
        <f>IF(I64="","",IF(I65="","",IF(I64&gt;I65,"V",IF(I64&lt;I65,"D","N"))))</f>
        <v/>
      </c>
      <c r="AF64" s="200"/>
      <c r="AG64" s="200"/>
      <c r="AH64" s="200"/>
      <c r="AI64" s="199" t="str">
        <f>IF(M59="","",IF(M64="","",IF(M59&lt;M64,"V",IF(M59&gt;M64,"D","N"))))</f>
        <v/>
      </c>
      <c r="AJ64" s="200"/>
      <c r="AK64" s="200"/>
      <c r="AL64" s="199" t="str">
        <f>IF(P60="","",IF(P64="","",IF(P60&lt;P64,"V",IF(P60&gt;P64,"D","N"))))</f>
        <v/>
      </c>
      <c r="AM64" s="200"/>
      <c r="AN64" s="200"/>
      <c r="AO64" s="199" t="str">
        <f>IF(S61="","",IF(S64="","",IF(S61&lt;S64,"V",IF(S61&gt;S64,"D","N"))))</f>
        <v/>
      </c>
      <c r="AP64" s="200"/>
      <c r="AQ64" s="200"/>
      <c r="AR64" s="199" t="str">
        <f>IF(V62="","",IF(V64="","",IF(V62&lt;V64,"V",IF(V62&gt;V64,"D","N"))))</f>
        <v/>
      </c>
      <c r="AS64" s="200"/>
      <c r="AT64" s="198" t="str">
        <f t="shared" si="41"/>
        <v/>
      </c>
      <c r="AU64" s="198" t="str">
        <f t="shared" si="42"/>
        <v/>
      </c>
      <c r="AV64" s="198" t="str">
        <f t="shared" si="43"/>
        <v/>
      </c>
      <c r="AW64" s="198" t="str">
        <f t="shared" si="44"/>
        <v/>
      </c>
      <c r="AX64" s="198" t="str">
        <f t="shared" si="45"/>
        <v/>
      </c>
      <c r="AY64" s="198" t="str">
        <f>IF(B64="","",SUM(E63,I65,M59,P60,S61,V62))</f>
        <v/>
      </c>
      <c r="AZ64" s="198" t="str">
        <f t="shared" si="46"/>
        <v/>
      </c>
      <c r="BB64" s="123" t="str">
        <f t="shared" si="47"/>
        <v/>
      </c>
      <c r="BC64" s="124"/>
      <c r="BD64" s="27" t="str">
        <f t="shared" si="48"/>
        <v/>
      </c>
      <c r="BE64" s="112" t="str">
        <f t="shared" si="49"/>
        <v/>
      </c>
    </row>
    <row r="65" spans="2:57" ht="15" customHeight="1">
      <c r="B65" s="203"/>
      <c r="C65" s="197"/>
      <c r="D65" s="257" t="str">
        <f>IF($D$6="OUI","A","")</f>
        <v/>
      </c>
      <c r="E65" s="197"/>
      <c r="F65" s="196"/>
      <c r="G65" s="197"/>
      <c r="H65" s="197"/>
      <c r="I65" s="196"/>
      <c r="J65" s="197"/>
      <c r="K65" s="197"/>
      <c r="L65" s="196"/>
      <c r="M65" s="257" t="str">
        <f>IF($D$6="OUI","A","")</f>
        <v/>
      </c>
      <c r="N65" s="197"/>
      <c r="O65" s="196"/>
      <c r="P65" s="197"/>
      <c r="Q65" s="196"/>
      <c r="R65" s="247"/>
      <c r="S65" s="257" t="str">
        <f>IF($D$6="OUI","A","")</f>
        <v/>
      </c>
      <c r="T65" s="197"/>
      <c r="U65" s="247"/>
      <c r="V65" s="197"/>
      <c r="W65" s="196"/>
      <c r="X65" s="198" t="str">
        <f t="shared" si="40"/>
        <v/>
      </c>
      <c r="Y65" s="200"/>
      <c r="Z65" s="200"/>
      <c r="AA65" s="200"/>
      <c r="AB65" s="199" t="str">
        <f>IF(F59="","",IF(F65="","",IF(F59&lt;F65,"V",IF(F59&gt;F65,"D","N"))))</f>
        <v/>
      </c>
      <c r="AC65" s="200"/>
      <c r="AD65" s="200"/>
      <c r="AE65" s="199" t="str">
        <f>IF(I64="","",IF(I65="","",IF(I64&lt;I65,"V",IF(I64&gt;I65,"D","N"))))</f>
        <v/>
      </c>
      <c r="AF65" s="200"/>
      <c r="AG65" s="200"/>
      <c r="AH65" s="199" t="str">
        <f>IF(L63="","",IF(L65="","",IF(L63&lt;L65,"V",IF(L63&gt;L65,"D","N"))))</f>
        <v/>
      </c>
      <c r="AI65" s="200"/>
      <c r="AJ65" s="200"/>
      <c r="AK65" s="199" t="str">
        <f>IF(O62="","",IF(O65="","",IF(O62&lt;O65,"V",IF(O62&gt;O65,"D","N"))))</f>
        <v/>
      </c>
      <c r="AL65" s="200"/>
      <c r="AM65" s="199" t="str">
        <f>IF(Q61="","",IF(Q65="","",IF(Q61&lt;Q65,"V",IF(Q61&gt;Q65,"D","N"))))</f>
        <v/>
      </c>
      <c r="AN65" s="200"/>
      <c r="AO65" s="200"/>
      <c r="AP65" s="200"/>
      <c r="AQ65" s="200"/>
      <c r="AR65" s="200"/>
      <c r="AS65" s="199" t="str">
        <f>IF(W60="","",IF(W65="","",IF(W60&lt;W65,"V",IF(W60&gt;W65,"D","N"))))</f>
        <v/>
      </c>
      <c r="AT65" s="198" t="str">
        <f t="shared" si="41"/>
        <v/>
      </c>
      <c r="AU65" s="198" t="str">
        <f t="shared" si="42"/>
        <v/>
      </c>
      <c r="AV65" s="198" t="str">
        <f t="shared" si="43"/>
        <v/>
      </c>
      <c r="AW65" s="198" t="str">
        <f t="shared" si="44"/>
        <v/>
      </c>
      <c r="AX65" s="198" t="str">
        <f t="shared" si="45"/>
        <v/>
      </c>
      <c r="AY65" s="198" t="str">
        <f>IF(B65="","",SUM(F59,I64,L63,O62,Q61,W60))</f>
        <v/>
      </c>
      <c r="AZ65" s="198" t="str">
        <f t="shared" si="46"/>
        <v/>
      </c>
      <c r="BB65" s="123" t="str">
        <f t="shared" si="47"/>
        <v/>
      </c>
      <c r="BC65" s="124"/>
      <c r="BD65" s="27" t="str">
        <f t="shared" si="48"/>
        <v/>
      </c>
      <c r="BE65" s="112" t="str">
        <f t="shared" si="49"/>
        <v/>
      </c>
    </row>
  </sheetData>
  <sheetProtection algorithmName="SHA-512" hashValue="0PauIK7dSF45jIMPD+V9fmq4338NkUsG8iOkBn6ei+qbW9WZVVrvMjzw9J9VhIbF38Elp8KW4RajR0XEzQ7trg==" saltValue="4W0ywpDpP4oYoV/xT7DT5A==" spinCount="100000" sheet="1" objects="1" scenarios="1"/>
  <mergeCells count="11">
    <mergeCell ref="A1:B7"/>
    <mergeCell ref="BC33:BC34"/>
    <mergeCell ref="BC45:BC46"/>
    <mergeCell ref="BC57:BC58"/>
    <mergeCell ref="BB57:BB58"/>
    <mergeCell ref="BB45:BB46"/>
    <mergeCell ref="BB33:BB34"/>
    <mergeCell ref="BC9:BC10"/>
    <mergeCell ref="BC21:BC22"/>
    <mergeCell ref="BB21:BB22"/>
    <mergeCell ref="BB9:BB10"/>
  </mergeCells>
  <conditionalFormatting sqref="BB11:BB17 BB23:BB29 BB35:BB41 BB47:BB53 BB59:BB65">
    <cfRule type="expression" dxfId="624" priority="1">
      <formula>AND(BC11&lt;&gt;"")</formula>
    </cfRule>
  </conditionalFormatting>
  <printOptions horizontalCentered="1"/>
  <pageMargins left="0.21" right="0.21" top="0.21" bottom="0.21" header="0.31" footer="0.31"/>
  <pageSetup paperSize="9" scale="7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LISTES!$E$2:$E$7</xm:f>
          </x14:formula1>
          <xm:sqref>D2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LISTES!$J$2:$J$9</xm:f>
          </x14:formula1>
          <xm:sqref>BC11:BC17 BC59:BC65 BC35:BC41 BC23:BC29 BC47:BC53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LISTES!$K$2:$K$3</xm:f>
          </x14:formula1>
          <xm:sqref>D6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00B0F0"/>
    <pageSetUpPr fitToPage="1"/>
  </sheetPr>
  <dimension ref="A1:BU66"/>
  <sheetViews>
    <sheetView showGridLines="0" showRowColHeaders="0" showRuler="0" zoomScale="117" zoomScaleNormal="117" zoomScalePageLayoutView="110" workbookViewId="0">
      <pane xSplit="2" ySplit="7" topLeftCell="C8" activePane="bottomRight" state="frozen"/>
      <selection pane="topRight" activeCell="C1" sqref="C1"/>
      <selection pane="bottomLeft" activeCell="A8" sqref="A8"/>
      <selection pane="bottomRight" sqref="A1:B7"/>
    </sheetView>
  </sheetViews>
  <sheetFormatPr baseColWidth="10" defaultColWidth="11.42578125" defaultRowHeight="11.25"/>
  <cols>
    <col min="1" max="1" width="2.28515625" style="11" customWidth="1"/>
    <col min="2" max="2" width="20" style="11" customWidth="1"/>
    <col min="3" max="30" width="4.28515625" style="11" customWidth="1"/>
    <col min="31" max="31" width="7.5703125" style="11" customWidth="1"/>
    <col min="32" max="59" width="7.5703125" style="29" hidden="1" customWidth="1"/>
    <col min="60" max="66" width="7.5703125" style="11" customWidth="1"/>
    <col min="67" max="67" width="2.85546875" style="11" hidden="1" customWidth="1"/>
    <col min="68" max="69" width="12.140625" style="11" customWidth="1"/>
    <col min="70" max="71" width="20" style="29" hidden="1" customWidth="1"/>
    <col min="72" max="72" width="2.28515625" style="11" customWidth="1"/>
    <col min="73" max="16384" width="11.42578125" style="11"/>
  </cols>
  <sheetData>
    <row r="1" spans="1:73" s="68" customFormat="1" ht="5.85" customHeight="1" thickBot="1">
      <c r="A1" s="286" t="s">
        <v>344</v>
      </c>
      <c r="B1" s="292"/>
    </row>
    <row r="2" spans="1:73" s="68" customFormat="1" ht="15" customHeight="1" thickTop="1" thickBot="1">
      <c r="A2" s="292"/>
      <c r="B2" s="292"/>
      <c r="D2" s="168">
        <v>5</v>
      </c>
      <c r="E2" s="167" t="s">
        <v>348</v>
      </c>
      <c r="O2" s="160"/>
      <c r="P2" s="160"/>
      <c r="Q2" s="160"/>
      <c r="R2" s="160"/>
      <c r="S2" s="160"/>
      <c r="T2" s="160"/>
      <c r="U2" s="160"/>
      <c r="V2" s="161"/>
      <c r="W2" s="161"/>
      <c r="X2" s="161"/>
      <c r="Y2" s="161"/>
      <c r="Z2" s="161"/>
      <c r="AA2" s="161"/>
      <c r="AB2" s="159"/>
    </row>
    <row r="3" spans="1:73" s="68" customFormat="1" ht="15" customHeight="1" thickTop="1" thickBot="1">
      <c r="A3" s="292"/>
      <c r="B3" s="292"/>
      <c r="D3" s="168"/>
      <c r="E3" s="167" t="s">
        <v>345</v>
      </c>
      <c r="O3" s="160"/>
      <c r="P3" s="238"/>
      <c r="Q3" s="238"/>
      <c r="R3" s="238"/>
      <c r="S3" s="238"/>
      <c r="T3" s="238"/>
      <c r="U3" s="238"/>
      <c r="V3" s="238"/>
      <c r="W3" s="238"/>
      <c r="X3" s="159"/>
      <c r="Y3" s="159"/>
      <c r="Z3" s="159"/>
      <c r="AA3" s="159"/>
      <c r="AB3" s="159"/>
    </row>
    <row r="4" spans="1:73" s="68" customFormat="1" ht="15" customHeight="1" thickTop="1" thickBot="1">
      <c r="A4" s="292"/>
      <c r="B4" s="292"/>
      <c r="C4" s="69"/>
      <c r="D4" s="168"/>
      <c r="E4" s="167" t="s">
        <v>346</v>
      </c>
      <c r="F4" s="169"/>
      <c r="G4" s="169"/>
      <c r="H4" s="96"/>
      <c r="O4" s="160"/>
      <c r="P4" s="238"/>
      <c r="Q4" s="238"/>
      <c r="R4" s="238"/>
      <c r="S4" s="238"/>
      <c r="T4" s="238"/>
      <c r="U4" s="238"/>
      <c r="V4" s="238"/>
      <c r="W4" s="238"/>
      <c r="X4" s="160"/>
    </row>
    <row r="5" spans="1:73" s="68" customFormat="1" ht="15" customHeight="1" thickTop="1" thickBot="1">
      <c r="A5" s="292"/>
      <c r="B5" s="292"/>
      <c r="D5" s="168"/>
      <c r="E5" s="167" t="s">
        <v>347</v>
      </c>
      <c r="F5" s="169"/>
      <c r="G5" s="169"/>
      <c r="H5" s="96"/>
      <c r="O5" s="160"/>
      <c r="P5" s="160"/>
      <c r="Q5" s="160"/>
      <c r="R5" s="160"/>
      <c r="S5" s="160"/>
      <c r="T5" s="160"/>
      <c r="U5" s="160"/>
      <c r="V5" s="160"/>
      <c r="W5" s="160"/>
      <c r="X5" s="160"/>
    </row>
    <row r="6" spans="1:73" s="68" customFormat="1" ht="15" customHeight="1" thickTop="1" thickBot="1">
      <c r="A6" s="292"/>
      <c r="B6" s="292"/>
      <c r="D6" s="265"/>
      <c r="E6" s="167" t="s">
        <v>370</v>
      </c>
      <c r="F6" s="169"/>
      <c r="G6" s="169"/>
      <c r="H6" s="96"/>
      <c r="O6" s="160"/>
      <c r="P6" s="160"/>
      <c r="Q6" s="160"/>
      <c r="R6" s="160"/>
      <c r="S6" s="160"/>
      <c r="T6" s="160"/>
      <c r="U6" s="160"/>
      <c r="V6" s="160"/>
      <c r="W6" s="160"/>
      <c r="X6" s="160"/>
    </row>
    <row r="7" spans="1:73" s="94" customFormat="1" ht="5.85" customHeight="1" thickTop="1" thickBot="1">
      <c r="A7" s="293"/>
      <c r="B7" s="293"/>
    </row>
    <row r="8" spans="1:73" ht="22.5" customHeight="1" thickTop="1"/>
    <row r="9" spans="1:73" ht="18" customHeight="1">
      <c r="B9" s="244" t="s">
        <v>231</v>
      </c>
      <c r="C9" s="33"/>
      <c r="D9" s="34"/>
      <c r="E9" s="172"/>
      <c r="F9" s="34"/>
      <c r="G9" s="34"/>
      <c r="H9" s="34"/>
      <c r="I9" s="176"/>
      <c r="J9" s="34"/>
      <c r="K9" s="34"/>
      <c r="L9" s="176"/>
      <c r="M9" s="34"/>
      <c r="N9" s="34"/>
      <c r="O9" s="34"/>
      <c r="P9" s="34" t="s">
        <v>366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5"/>
      <c r="AE9" s="177"/>
      <c r="AF9" s="46"/>
      <c r="AG9" s="46"/>
      <c r="AH9" s="47"/>
      <c r="AI9" s="46"/>
      <c r="AJ9" s="46"/>
      <c r="AK9" s="46"/>
      <c r="AL9" s="46"/>
      <c r="AM9" s="46"/>
      <c r="AN9" s="46"/>
      <c r="AO9" s="48"/>
      <c r="AP9" s="46"/>
      <c r="AQ9" s="46"/>
      <c r="AR9" s="46"/>
      <c r="AS9" s="46" t="s">
        <v>230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178"/>
      <c r="BI9" s="34" t="str">
        <f>"SUIVI DES MATCHS (G="&amp;IF($D$3="",0,$D$3)&amp;"pts / N="&amp;IF($D$4="",0,$D$4)&amp;"pts / P="&amp;IF($D$5="",0,$D$5)&amp;"pts)"</f>
        <v>SUIVI DES MATCHS (G=0pts / N=0pts / P=0pts)</v>
      </c>
      <c r="BJ9" s="178"/>
      <c r="BK9" s="179"/>
      <c r="BL9" s="33"/>
      <c r="BM9" s="34" t="s">
        <v>221</v>
      </c>
      <c r="BN9" s="35"/>
      <c r="BP9" s="290" t="s">
        <v>229</v>
      </c>
      <c r="BQ9" s="288" t="s">
        <v>367</v>
      </c>
      <c r="BR9" s="108" t="s">
        <v>334</v>
      </c>
      <c r="BS9" s="108" t="s">
        <v>229</v>
      </c>
    </row>
    <row r="10" spans="1:73" ht="18" customHeight="1">
      <c r="B10" s="32" t="s">
        <v>317</v>
      </c>
      <c r="C10" s="32" t="s">
        <v>217</v>
      </c>
      <c r="D10" s="32" t="s">
        <v>218</v>
      </c>
      <c r="E10" s="32" t="s">
        <v>219</v>
      </c>
      <c r="F10" s="32" t="s">
        <v>241</v>
      </c>
      <c r="G10" s="32" t="s">
        <v>242</v>
      </c>
      <c r="H10" s="32" t="s">
        <v>243</v>
      </c>
      <c r="I10" s="32" t="s">
        <v>246</v>
      </c>
      <c r="J10" s="32" t="s">
        <v>247</v>
      </c>
      <c r="K10" s="32" t="s">
        <v>248</v>
      </c>
      <c r="L10" s="32" t="s">
        <v>249</v>
      </c>
      <c r="M10" s="32" t="s">
        <v>250</v>
      </c>
      <c r="N10" s="32" t="s">
        <v>251</v>
      </c>
      <c r="O10" s="32" t="s">
        <v>252</v>
      </c>
      <c r="P10" s="32" t="s">
        <v>253</v>
      </c>
      <c r="Q10" s="32" t="s">
        <v>254</v>
      </c>
      <c r="R10" s="32" t="s">
        <v>255</v>
      </c>
      <c r="S10" s="32" t="s">
        <v>256</v>
      </c>
      <c r="T10" s="32" t="s">
        <v>257</v>
      </c>
      <c r="U10" s="32" t="s">
        <v>258</v>
      </c>
      <c r="V10" s="32" t="s">
        <v>259</v>
      </c>
      <c r="W10" s="32" t="s">
        <v>260</v>
      </c>
      <c r="X10" s="32" t="s">
        <v>261</v>
      </c>
      <c r="Y10" s="32" t="s">
        <v>262</v>
      </c>
      <c r="Z10" s="32" t="s">
        <v>263</v>
      </c>
      <c r="AA10" s="32" t="s">
        <v>264</v>
      </c>
      <c r="AB10" s="32" t="s">
        <v>265</v>
      </c>
      <c r="AC10" s="32" t="s">
        <v>266</v>
      </c>
      <c r="AD10" s="32" t="s">
        <v>267</v>
      </c>
      <c r="AE10" s="32" t="s">
        <v>222</v>
      </c>
      <c r="AF10" s="30" t="s">
        <v>217</v>
      </c>
      <c r="AG10" s="30" t="s">
        <v>218</v>
      </c>
      <c r="AH10" s="30" t="s">
        <v>219</v>
      </c>
      <c r="AI10" s="30" t="s">
        <v>241</v>
      </c>
      <c r="AJ10" s="30" t="s">
        <v>242</v>
      </c>
      <c r="AK10" s="30" t="s">
        <v>243</v>
      </c>
      <c r="AL10" s="30" t="s">
        <v>246</v>
      </c>
      <c r="AM10" s="30" t="s">
        <v>247</v>
      </c>
      <c r="AN10" s="30" t="s">
        <v>248</v>
      </c>
      <c r="AO10" s="30" t="s">
        <v>249</v>
      </c>
      <c r="AP10" s="30" t="s">
        <v>250</v>
      </c>
      <c r="AQ10" s="30" t="s">
        <v>251</v>
      </c>
      <c r="AR10" s="30" t="s">
        <v>252</v>
      </c>
      <c r="AS10" s="30" t="s">
        <v>253</v>
      </c>
      <c r="AT10" s="30" t="s">
        <v>254</v>
      </c>
      <c r="AU10" s="30" t="s">
        <v>255</v>
      </c>
      <c r="AV10" s="30" t="s">
        <v>256</v>
      </c>
      <c r="AW10" s="30" t="s">
        <v>257</v>
      </c>
      <c r="AX10" s="30" t="s">
        <v>258</v>
      </c>
      <c r="AY10" s="30" t="s">
        <v>259</v>
      </c>
      <c r="AZ10" s="30" t="s">
        <v>260</v>
      </c>
      <c r="BA10" s="30" t="s">
        <v>261</v>
      </c>
      <c r="BB10" s="30" t="s">
        <v>262</v>
      </c>
      <c r="BC10" s="30" t="s">
        <v>263</v>
      </c>
      <c r="BD10" s="30" t="s">
        <v>264</v>
      </c>
      <c r="BE10" s="30" t="s">
        <v>265</v>
      </c>
      <c r="BF10" s="30" t="s">
        <v>266</v>
      </c>
      <c r="BG10" s="30" t="s">
        <v>267</v>
      </c>
      <c r="BH10" s="32" t="s">
        <v>223</v>
      </c>
      <c r="BI10" s="32" t="s">
        <v>224</v>
      </c>
      <c r="BJ10" s="32" t="s">
        <v>225</v>
      </c>
      <c r="BK10" s="32" t="s">
        <v>220</v>
      </c>
      <c r="BL10" s="32" t="s">
        <v>226</v>
      </c>
      <c r="BM10" s="32" t="s">
        <v>227</v>
      </c>
      <c r="BN10" s="32" t="s">
        <v>270</v>
      </c>
      <c r="BP10" s="291"/>
      <c r="BQ10" s="289"/>
      <c r="BR10" s="110" t="s">
        <v>335</v>
      </c>
      <c r="BS10" s="110" t="s">
        <v>336</v>
      </c>
    </row>
    <row r="11" spans="1:73" ht="15" customHeight="1">
      <c r="B11" s="227"/>
      <c r="C11" s="218"/>
      <c r="D11" s="219"/>
      <c r="E11" s="257" t="str">
        <f>IF($D$6="OUI","A","")</f>
        <v/>
      </c>
      <c r="F11" s="219"/>
      <c r="G11" s="218"/>
      <c r="H11" s="219"/>
      <c r="I11" s="219"/>
      <c r="J11" s="219"/>
      <c r="K11" s="218"/>
      <c r="L11" s="219"/>
      <c r="M11" s="249"/>
      <c r="N11" s="219"/>
      <c r="O11" s="218"/>
      <c r="P11" s="219"/>
      <c r="Q11" s="219"/>
      <c r="R11" s="249"/>
      <c r="S11" s="257" t="str">
        <f>IF($D$6="OUI","A","")</f>
        <v/>
      </c>
      <c r="T11" s="219"/>
      <c r="U11" s="218"/>
      <c r="V11" s="219"/>
      <c r="W11" s="218"/>
      <c r="X11" s="219"/>
      <c r="Y11" s="249"/>
      <c r="Z11" s="219"/>
      <c r="AA11" s="218"/>
      <c r="AB11" s="219"/>
      <c r="AC11" s="257" t="str">
        <f>IF($D$6="OUI","A","")</f>
        <v/>
      </c>
      <c r="AD11" s="219"/>
      <c r="AE11" s="220" t="str">
        <f>IF(B11="","",COUNT(C11:AD11))</f>
        <v/>
      </c>
      <c r="AF11" s="225" t="str">
        <f>IF(C11="","",IF(C17="","",IF(C11&gt;C17,"V",IF(C11&lt;C17,"D","N"))))</f>
        <v/>
      </c>
      <c r="AG11" s="228"/>
      <c r="AH11" s="228"/>
      <c r="AI11" s="228"/>
      <c r="AJ11" s="225" t="str">
        <f>IF(G11="","",IF(G18="","",IF(G11&gt;G18,"V",IF(G11&lt;G18,"D","N"))))</f>
        <v/>
      </c>
      <c r="AK11" s="228"/>
      <c r="AL11" s="228"/>
      <c r="AM11" s="228"/>
      <c r="AN11" s="225" t="str">
        <f>IF(K11="","",IF(K16="","",IF(K11&gt;K16,"V",IF(K11&lt;K16,"D","N"))))</f>
        <v/>
      </c>
      <c r="AO11" s="228"/>
      <c r="AP11" s="228"/>
      <c r="AQ11" s="228"/>
      <c r="AR11" s="225" t="str">
        <f>IF(O11="","",IF(O15="","",IF(O11&gt;O15,"V",IF(O11&lt;O15,"D","N"))))</f>
        <v/>
      </c>
      <c r="AS11" s="228"/>
      <c r="AT11" s="228"/>
      <c r="AU11" s="228"/>
      <c r="AV11" s="228"/>
      <c r="AW11" s="228"/>
      <c r="AX11" s="225" t="str">
        <f>IF(U11="","",IF(U14="","",IF(U11&gt;U14,"V",IF(U11&lt;U14,"D","N"))))</f>
        <v/>
      </c>
      <c r="AY11" s="228"/>
      <c r="AZ11" s="225" t="str">
        <f>IF(W11="","",IF(W13="","",IF(W11&gt;W13,"V",IF(W11&lt;W13,"D","N"))))</f>
        <v/>
      </c>
      <c r="BA11" s="228"/>
      <c r="BB11" s="228"/>
      <c r="BC11" s="228"/>
      <c r="BD11" s="225" t="str">
        <f>IF(AA11="","",IF(AA12="","",IF(AA11&gt;AA12,"V",IF(AA11&lt;AA12,"D","N"))))</f>
        <v/>
      </c>
      <c r="BE11" s="228"/>
      <c r="BF11" s="228"/>
      <c r="BG11" s="228"/>
      <c r="BH11" s="220" t="str">
        <f>IF(B11="","",COUNTIF($AF11:$BG11,"V"))</f>
        <v/>
      </c>
      <c r="BI11" s="220" t="str">
        <f>IF(B11="","",COUNTIF($AF11:$BG11,"N"))</f>
        <v/>
      </c>
      <c r="BJ11" s="220" t="str">
        <f>IF(B11="","",COUNTIF($AF11:$BG11,"D"))</f>
        <v/>
      </c>
      <c r="BK11" s="220" t="str">
        <f>IF(B11="","",(BH11*$D$3)+(BI11*$D$4)+(BJ11*$D$5))</f>
        <v/>
      </c>
      <c r="BL11" s="220" t="str">
        <f>IF(B11="","",SUM(C11:AD11))</f>
        <v/>
      </c>
      <c r="BM11" s="220" t="str">
        <f>IF(B11="","",SUM(C17,G18,K16,O15,U14,W13,AA12))</f>
        <v/>
      </c>
      <c r="BN11" s="220" t="str">
        <f>IF(B11="","",BL11-BM11)</f>
        <v/>
      </c>
      <c r="BP11" s="123" t="str">
        <f>IF(B11="","",IF(BS11=1,"1er",IF(BS11=2,"2ème",IF(BS11=3,"3ème",IF(BS11=4,"4ème",IF(BS11=5,"5ème",IF(BS11=6,"6ème",IF(BS11=7,"7ème",IF(BS11=8,"8ème","")))))))))</f>
        <v/>
      </c>
      <c r="BQ11" s="124"/>
      <c r="BR11" s="27" t="str">
        <f>IF(B11="","",IF(AE11=0,"",BK11*1000000+BN11*1000+BL11))</f>
        <v/>
      </c>
      <c r="BS11" s="112" t="str">
        <f>IF(BR11="","",RANK(BR11,$BR$11:$BR$18,0))</f>
        <v/>
      </c>
      <c r="BU11" s="251" t="s">
        <v>372</v>
      </c>
    </row>
    <row r="12" spans="1:73" ht="15" customHeight="1">
      <c r="B12" s="227"/>
      <c r="C12" s="219"/>
      <c r="D12" s="218"/>
      <c r="E12" s="219"/>
      <c r="F12" s="219"/>
      <c r="G12" s="219"/>
      <c r="H12" s="218"/>
      <c r="I12" s="219"/>
      <c r="J12" s="257" t="str">
        <f>IF($D$6="OUI","A","")</f>
        <v/>
      </c>
      <c r="K12" s="219"/>
      <c r="L12" s="218"/>
      <c r="M12" s="219"/>
      <c r="N12" s="257" t="str">
        <f>IF($D$6="OUI","A","")</f>
        <v/>
      </c>
      <c r="O12" s="219"/>
      <c r="P12" s="218"/>
      <c r="Q12" s="219"/>
      <c r="R12" s="219"/>
      <c r="S12" s="218"/>
      <c r="T12" s="219"/>
      <c r="U12" s="219"/>
      <c r="V12" s="219"/>
      <c r="W12" s="219"/>
      <c r="X12" s="218"/>
      <c r="Y12" s="219"/>
      <c r="Z12" s="219"/>
      <c r="AA12" s="218"/>
      <c r="AB12" s="219"/>
      <c r="AC12" s="249"/>
      <c r="AD12" s="257" t="str">
        <f>IF($D$6="OUI","A","")</f>
        <v/>
      </c>
      <c r="AE12" s="220" t="str">
        <f t="shared" ref="AE12:AE18" si="0">IF(B12="","",COUNT(C12:AD12))</f>
        <v/>
      </c>
      <c r="AF12" s="228"/>
      <c r="AG12" s="225" t="str">
        <f>IF(D12="","",IF(D18="","",IF(D12&gt;D18,"V",IF(D12&lt;D18,"D","N"))))</f>
        <v/>
      </c>
      <c r="AH12" s="228"/>
      <c r="AI12" s="228"/>
      <c r="AJ12" s="228"/>
      <c r="AK12" s="225" t="str">
        <f>IF(H12="","",IF(H17="","",IF(H12&gt;H17,"V",IF(H12&lt;H17,"D","N"))))</f>
        <v/>
      </c>
      <c r="AL12" s="228"/>
      <c r="AM12" s="228"/>
      <c r="AN12" s="228"/>
      <c r="AO12" s="225" t="str">
        <f>IF(L12="","",IF(L15="","",IF(L12&gt;L15,"V",IF(L12&lt;L15,"D","N"))))</f>
        <v/>
      </c>
      <c r="AP12" s="228"/>
      <c r="AQ12" s="228"/>
      <c r="AR12" s="228"/>
      <c r="AS12" s="225" t="str">
        <f>IF(P12="","",IF(P16="","",IF(P12&gt;P16,"V",IF(P12&lt;P16,"D","N"))))</f>
        <v/>
      </c>
      <c r="AT12" s="228"/>
      <c r="AU12" s="228"/>
      <c r="AV12" s="225" t="str">
        <f>IF(S12="","",IF(S13="","",IF(S12&gt;S13,"V",IF(S12&lt;S13,"D","N"))))</f>
        <v/>
      </c>
      <c r="AW12" s="228"/>
      <c r="AX12" s="228"/>
      <c r="AY12" s="228"/>
      <c r="AZ12" s="228"/>
      <c r="BA12" s="225" t="str">
        <f>IF(X12="","",IF(X14="","",IF(X12&gt;X14,"V",IF(X12&lt;X14,"D","N"))))</f>
        <v/>
      </c>
      <c r="BB12" s="228"/>
      <c r="BC12" s="228"/>
      <c r="BD12" s="225" t="str">
        <f>IF(AA11="","",IF(AA12="","",IF(AA11&lt;AA12,"V",IF(AA11&gt;AA12,"D","N"))))</f>
        <v/>
      </c>
      <c r="BE12" s="228"/>
      <c r="BF12" s="228"/>
      <c r="BG12" s="228"/>
      <c r="BH12" s="220" t="str">
        <f t="shared" ref="BH12:BH18" si="1">IF(B12="","",COUNTIF($AF12:$BG12,"V"))</f>
        <v/>
      </c>
      <c r="BI12" s="220" t="str">
        <f t="shared" ref="BI12:BI18" si="2">IF(B12="","",COUNTIF($AF12:$BG12,"N"))</f>
        <v/>
      </c>
      <c r="BJ12" s="220" t="str">
        <f t="shared" ref="BJ12:BJ18" si="3">IF(B12="","",COUNTIF($AF12:$BG12,"D"))</f>
        <v/>
      </c>
      <c r="BK12" s="220" t="str">
        <f t="shared" ref="BK12:BK18" si="4">IF(B12="","",(BH12*$D$3)+(BI12*$D$4)+(BJ12*$D$5))</f>
        <v/>
      </c>
      <c r="BL12" s="220" t="str">
        <f t="shared" ref="BL12:BL18" si="5">IF(B12="","",SUM(C12:AD12))</f>
        <v/>
      </c>
      <c r="BM12" s="220" t="str">
        <f>IF(B12="","",SUM(D18,H17,L15,P16,S13,X14,AA11))</f>
        <v/>
      </c>
      <c r="BN12" s="220" t="str">
        <f t="shared" ref="BN12:BN18" si="6">IF(B12="","",BL12-BM12)</f>
        <v/>
      </c>
      <c r="BP12" s="123" t="str">
        <f t="shared" ref="BP12:BP18" si="7">IF(B12="","",IF(BS12=1,"1er",IF(BS12=2,"2ème",IF(BS12=3,"3ème",IF(BS12=4,"4ème",IF(BS12=5,"5ème",IF(BS12=6,"6ème",IF(BS12=7,"7ème",IF(BS12=8,"8ème","")))))))))</f>
        <v/>
      </c>
      <c r="BQ12" s="124"/>
      <c r="BR12" s="27" t="str">
        <f t="shared" ref="BR12:BR18" si="8">IF(B12="","",IF(AE12=0,"",BK12*1000000+BN12*1000+BL12))</f>
        <v/>
      </c>
      <c r="BS12" s="112" t="str">
        <f t="shared" ref="BS12:BS18" si="9">IF(BR12="","",RANK(BR12,$BR$11:$BR$18,0))</f>
        <v/>
      </c>
    </row>
    <row r="13" spans="1:73" ht="15" customHeight="1">
      <c r="B13" s="227"/>
      <c r="C13" s="249"/>
      <c r="D13" s="257" t="str">
        <f>IF($D$6="OUI","A","")</f>
        <v/>
      </c>
      <c r="E13" s="219"/>
      <c r="F13" s="218"/>
      <c r="G13" s="219"/>
      <c r="H13" s="219"/>
      <c r="I13" s="218"/>
      <c r="J13" s="219"/>
      <c r="K13" s="257" t="str">
        <f>IF($D$6="OUI","A","")</f>
        <v/>
      </c>
      <c r="L13" s="219"/>
      <c r="M13" s="218"/>
      <c r="N13" s="219"/>
      <c r="O13" s="219"/>
      <c r="P13" s="219"/>
      <c r="Q13" s="218"/>
      <c r="R13" s="219"/>
      <c r="S13" s="218"/>
      <c r="T13" s="219"/>
      <c r="U13" s="257" t="str">
        <f>IF($D$6="OUI","A","")</f>
        <v/>
      </c>
      <c r="V13" s="219"/>
      <c r="W13" s="218"/>
      <c r="X13" s="219"/>
      <c r="Y13" s="257" t="str">
        <f>IF($D$6="OUI","A","")</f>
        <v/>
      </c>
      <c r="Z13" s="249"/>
      <c r="AA13" s="219"/>
      <c r="AB13" s="218"/>
      <c r="AC13" s="219"/>
      <c r="AD13" s="219"/>
      <c r="AE13" s="220" t="str">
        <f t="shared" si="0"/>
        <v/>
      </c>
      <c r="AF13" s="228"/>
      <c r="AG13" s="228"/>
      <c r="AH13" s="228"/>
      <c r="AI13" s="225" t="str">
        <f>IF(F13="","",IF(F15="","",IF(F13&gt;F15,"V",IF(F13&lt;F15,"D","N"))))</f>
        <v/>
      </c>
      <c r="AJ13" s="228"/>
      <c r="AK13" s="228"/>
      <c r="AL13" s="225" t="str">
        <f>IF(I13="","",IF(I16="","",IF(I13&gt;I16,"V",IF(I13&lt;I16,"D","N"))))</f>
        <v/>
      </c>
      <c r="AM13" s="228"/>
      <c r="AN13" s="228"/>
      <c r="AO13" s="228"/>
      <c r="AP13" s="225" t="str">
        <f>IF(M13="","",IF(M18="","",IF(M13&gt;M18,"V",IF(M13&lt;M18,"D","N"))))</f>
        <v/>
      </c>
      <c r="AQ13" s="228"/>
      <c r="AR13" s="228"/>
      <c r="AS13" s="228"/>
      <c r="AT13" s="225" t="str">
        <f>IF(Q13="","",IF(Q17="","",IF(Q13&gt;Q17,"V",IF(Q13&lt;Q17,"D","N"))))</f>
        <v/>
      </c>
      <c r="AU13" s="228"/>
      <c r="AV13" s="225" t="str">
        <f>IF(S12="","",IF(S13="","",IF(S12&lt;S13,"V",IF(S12&gt;S13,"D","N"))))</f>
        <v/>
      </c>
      <c r="AW13" s="228"/>
      <c r="AX13" s="228"/>
      <c r="AY13" s="228"/>
      <c r="AZ13" s="225" t="str">
        <f>IF(W11="","",IF(W13="","",IF(W11&lt;W13,"V",IF(W11&gt;W13,"D","N"))))</f>
        <v/>
      </c>
      <c r="BA13" s="228"/>
      <c r="BB13" s="228"/>
      <c r="BC13" s="228"/>
      <c r="BD13" s="228"/>
      <c r="BE13" s="225" t="str">
        <f>IF(AB13="","",IF(AB14="","",IF(AB13&gt;AB14,"V",IF(AB13&lt;AB14,"D","N"))))</f>
        <v/>
      </c>
      <c r="BF13" s="228"/>
      <c r="BG13" s="228"/>
      <c r="BH13" s="220" t="str">
        <f t="shared" si="1"/>
        <v/>
      </c>
      <c r="BI13" s="220" t="str">
        <f t="shared" si="2"/>
        <v/>
      </c>
      <c r="BJ13" s="220" t="str">
        <f t="shared" si="3"/>
        <v/>
      </c>
      <c r="BK13" s="220" t="str">
        <f t="shared" si="4"/>
        <v/>
      </c>
      <c r="BL13" s="220" t="str">
        <f t="shared" si="5"/>
        <v/>
      </c>
      <c r="BM13" s="220" t="str">
        <f>IF(B13="","",SUM(F15,I16,M18,Q17,S12,W11,AB14))</f>
        <v/>
      </c>
      <c r="BN13" s="220" t="str">
        <f t="shared" si="6"/>
        <v/>
      </c>
      <c r="BP13" s="123" t="str">
        <f t="shared" si="7"/>
        <v/>
      </c>
      <c r="BQ13" s="124"/>
      <c r="BR13" s="27" t="str">
        <f t="shared" si="8"/>
        <v/>
      </c>
      <c r="BS13" s="112" t="str">
        <f t="shared" si="9"/>
        <v/>
      </c>
    </row>
    <row r="14" spans="1:73" ht="15" customHeight="1">
      <c r="B14" s="227"/>
      <c r="C14" s="257" t="str">
        <f>IF($D$6="OUI","A","")</f>
        <v/>
      </c>
      <c r="D14" s="219"/>
      <c r="E14" s="218"/>
      <c r="F14" s="219"/>
      <c r="G14" s="219"/>
      <c r="H14" s="219"/>
      <c r="I14" s="219"/>
      <c r="J14" s="218"/>
      <c r="K14" s="219"/>
      <c r="L14" s="219"/>
      <c r="M14" s="219"/>
      <c r="N14" s="218"/>
      <c r="O14" s="219"/>
      <c r="P14" s="257" t="str">
        <f>IF($D$6="OUI","A","")</f>
        <v/>
      </c>
      <c r="Q14" s="219"/>
      <c r="R14" s="218"/>
      <c r="S14" s="219"/>
      <c r="T14" s="219"/>
      <c r="U14" s="218"/>
      <c r="V14" s="219"/>
      <c r="W14" s="219"/>
      <c r="X14" s="218"/>
      <c r="Y14" s="219"/>
      <c r="Z14" s="257" t="str">
        <f>IF($D$6="OUI","A","")</f>
        <v/>
      </c>
      <c r="AA14" s="219"/>
      <c r="AB14" s="218"/>
      <c r="AC14" s="219"/>
      <c r="AD14" s="249"/>
      <c r="AE14" s="220" t="str">
        <f t="shared" si="0"/>
        <v/>
      </c>
      <c r="AF14" s="228"/>
      <c r="AG14" s="228"/>
      <c r="AH14" s="225" t="str">
        <f>IF(E14="","",IF(E16="","",IF(E14&gt;E16,"V",IF(E14&lt;E16,"D","N"))))</f>
        <v/>
      </c>
      <c r="AI14" s="228"/>
      <c r="AJ14" s="228"/>
      <c r="AK14" s="228"/>
      <c r="AL14" s="228"/>
      <c r="AM14" s="225" t="str">
        <f>IF(J14="","",IF(J15="","",IF(J14&gt;J15,"V",IF(J14&lt;J15,"D","N"))))</f>
        <v/>
      </c>
      <c r="AN14" s="228"/>
      <c r="AO14" s="228"/>
      <c r="AP14" s="228"/>
      <c r="AQ14" s="225" t="str">
        <f>IF(N14="","",IF(N17="","",IF(N14&gt;N17,"V",IF(N14&lt;N17,"D","N"))))</f>
        <v/>
      </c>
      <c r="AR14" s="228"/>
      <c r="AS14" s="228"/>
      <c r="AT14" s="228"/>
      <c r="AU14" s="225" t="str">
        <f>IF(R14="","",IF(R18="","",IF(R14&gt;R18,"V",IF(R14&lt;R18,"D","N"))))</f>
        <v/>
      </c>
      <c r="AV14" s="228"/>
      <c r="AW14" s="228"/>
      <c r="AX14" s="225" t="str">
        <f>IF(U11="","",IF(U14="","",IF(U11&lt;U14,"V",IF(U11&gt;U14,"D","N"))))</f>
        <v/>
      </c>
      <c r="AY14" s="228"/>
      <c r="AZ14" s="228"/>
      <c r="BA14" s="225" t="str">
        <f>IF(X12="","",IF(X14="","",IF(X12&lt;X14,"V",IF(X12&gt;X14,"D","N"))))</f>
        <v/>
      </c>
      <c r="BB14" s="228"/>
      <c r="BC14" s="228"/>
      <c r="BD14" s="228"/>
      <c r="BE14" s="225" t="str">
        <f>IF(AB13="","",IF(AB14="","",IF(AB13&lt;AB14,"V",IF(AB13&gt;AB14,"D","N"))))</f>
        <v/>
      </c>
      <c r="BF14" s="228"/>
      <c r="BG14" s="228"/>
      <c r="BH14" s="220" t="str">
        <f t="shared" si="1"/>
        <v/>
      </c>
      <c r="BI14" s="220" t="str">
        <f t="shared" si="2"/>
        <v/>
      </c>
      <c r="BJ14" s="220" t="str">
        <f t="shared" si="3"/>
        <v/>
      </c>
      <c r="BK14" s="220" t="str">
        <f t="shared" si="4"/>
        <v/>
      </c>
      <c r="BL14" s="220" t="str">
        <f t="shared" si="5"/>
        <v/>
      </c>
      <c r="BM14" s="220" t="str">
        <f>IF(B14="","",SUM(E16,J15,N17,R18,U11,X12,AB13))</f>
        <v/>
      </c>
      <c r="BN14" s="220" t="str">
        <f t="shared" si="6"/>
        <v/>
      </c>
      <c r="BP14" s="123" t="str">
        <f t="shared" si="7"/>
        <v/>
      </c>
      <c r="BQ14" s="124"/>
      <c r="BR14" s="27" t="str">
        <f t="shared" si="8"/>
        <v/>
      </c>
      <c r="BS14" s="112" t="str">
        <f t="shared" si="9"/>
        <v/>
      </c>
    </row>
    <row r="15" spans="1:73" ht="15" customHeight="1">
      <c r="B15" s="227"/>
      <c r="C15" s="219"/>
      <c r="D15" s="219"/>
      <c r="E15" s="219"/>
      <c r="F15" s="218"/>
      <c r="G15" s="219"/>
      <c r="H15" s="257" t="str">
        <f>IF($D$6="OUI","A","")</f>
        <v/>
      </c>
      <c r="I15" s="219"/>
      <c r="J15" s="218"/>
      <c r="K15" s="219"/>
      <c r="L15" s="218"/>
      <c r="M15" s="219"/>
      <c r="N15" s="219"/>
      <c r="O15" s="218"/>
      <c r="P15" s="219"/>
      <c r="Q15" s="257" t="str">
        <f>IF($D$6="OUI","A","")</f>
        <v/>
      </c>
      <c r="R15" s="219"/>
      <c r="S15" s="219"/>
      <c r="T15" s="218"/>
      <c r="U15" s="219"/>
      <c r="V15" s="257" t="str">
        <f>IF($D$6="OUI","A","")</f>
        <v/>
      </c>
      <c r="W15" s="219"/>
      <c r="X15" s="219"/>
      <c r="Y15" s="218"/>
      <c r="Z15" s="219"/>
      <c r="AA15" s="257" t="str">
        <f>IF($D$6="OUI","A","")</f>
        <v/>
      </c>
      <c r="AB15" s="219"/>
      <c r="AC15" s="218"/>
      <c r="AD15" s="219"/>
      <c r="AE15" s="220" t="str">
        <f t="shared" si="0"/>
        <v/>
      </c>
      <c r="AF15" s="228"/>
      <c r="AG15" s="228"/>
      <c r="AH15" s="228"/>
      <c r="AI15" s="225" t="str">
        <f>IF(F13="","",IF(F15="","",IF(F13&lt;F15,"V",IF(F13&gt;F15,"D","N"))))</f>
        <v/>
      </c>
      <c r="AJ15" s="228"/>
      <c r="AK15" s="228"/>
      <c r="AL15" s="228"/>
      <c r="AM15" s="225" t="str">
        <f>IF(J14="","",IF(J15="","",IF(J14&lt;J15,"V",IF(J14&gt;J15,"D","N"))))</f>
        <v/>
      </c>
      <c r="AN15" s="228"/>
      <c r="AO15" s="225" t="str">
        <f>IF(L12="","",IF(L15="","",IF(L12&lt;L15,"V",IF(L12&gt;L15,"D","N"))))</f>
        <v/>
      </c>
      <c r="AP15" s="228"/>
      <c r="AQ15" s="228"/>
      <c r="AR15" s="225" t="str">
        <f>IF(O11="","",IF(O15="","",IF(O11&lt;O15,"V",IF(O11&gt;O15,"D","N"))))</f>
        <v/>
      </c>
      <c r="AS15" s="228"/>
      <c r="AT15" s="228"/>
      <c r="AU15" s="228"/>
      <c r="AV15" s="228"/>
      <c r="AW15" s="225" t="str">
        <f>IF(T15="","",IF(T18="","",IF(T15&gt;T18,"V",IF(T15&lt;T18,"D","N"))))</f>
        <v/>
      </c>
      <c r="AX15" s="228"/>
      <c r="AY15" s="228"/>
      <c r="AZ15" s="228"/>
      <c r="BA15" s="228"/>
      <c r="BB15" s="225" t="str">
        <f>IF(Y15="","",IF(Y17="","",IF(Y15&gt;Y17,"V",IF(Y15&lt;Y17,"D","N"))))</f>
        <v/>
      </c>
      <c r="BC15" s="228"/>
      <c r="BD15" s="228"/>
      <c r="BE15" s="228"/>
      <c r="BF15" s="225" t="str">
        <f>IF(AC15="","",IF(AC16="","",IF(AC15&gt;AC16,"V",IF(AC15&lt;AC16,"D","N"))))</f>
        <v/>
      </c>
      <c r="BG15" s="228"/>
      <c r="BH15" s="220" t="str">
        <f t="shared" si="1"/>
        <v/>
      </c>
      <c r="BI15" s="220" t="str">
        <f t="shared" si="2"/>
        <v/>
      </c>
      <c r="BJ15" s="220" t="str">
        <f t="shared" si="3"/>
        <v/>
      </c>
      <c r="BK15" s="220" t="str">
        <f t="shared" si="4"/>
        <v/>
      </c>
      <c r="BL15" s="220" t="str">
        <f t="shared" si="5"/>
        <v/>
      </c>
      <c r="BM15" s="220" t="str">
        <f>IF(B15="","",SUM(F13,J14,L12,O11,T18,Y17,AC16))</f>
        <v/>
      </c>
      <c r="BN15" s="220" t="str">
        <f t="shared" si="6"/>
        <v/>
      </c>
      <c r="BP15" s="123" t="str">
        <f t="shared" si="7"/>
        <v/>
      </c>
      <c r="BQ15" s="124"/>
      <c r="BR15" s="27" t="str">
        <f t="shared" si="8"/>
        <v/>
      </c>
      <c r="BS15" s="112" t="str">
        <f t="shared" si="9"/>
        <v/>
      </c>
    </row>
    <row r="16" spans="1:73" ht="15" customHeight="1">
      <c r="B16" s="227"/>
      <c r="C16" s="219"/>
      <c r="D16" s="219"/>
      <c r="E16" s="218"/>
      <c r="F16" s="219"/>
      <c r="G16" s="257" t="str">
        <f>IF($D$6="OUI","A","")</f>
        <v/>
      </c>
      <c r="H16" s="219"/>
      <c r="I16" s="218"/>
      <c r="J16" s="219"/>
      <c r="K16" s="218"/>
      <c r="L16" s="219"/>
      <c r="M16" s="257" t="str">
        <f>IF($D$6="OUI","A","")</f>
        <v/>
      </c>
      <c r="N16" s="249"/>
      <c r="O16" s="219"/>
      <c r="P16" s="218"/>
      <c r="Q16" s="219"/>
      <c r="R16" s="257" t="str">
        <f>IF($D$6="OUI","A","")</f>
        <v/>
      </c>
      <c r="S16" s="249"/>
      <c r="T16" s="219"/>
      <c r="U16" s="219"/>
      <c r="V16" s="218"/>
      <c r="W16" s="219"/>
      <c r="X16" s="257" t="str">
        <f>IF($D$6="OUI","A","")</f>
        <v/>
      </c>
      <c r="Y16" s="219"/>
      <c r="Z16" s="218"/>
      <c r="AA16" s="219"/>
      <c r="AB16" s="219"/>
      <c r="AC16" s="218"/>
      <c r="AD16" s="219"/>
      <c r="AE16" s="220" t="str">
        <f t="shared" si="0"/>
        <v/>
      </c>
      <c r="AF16" s="228"/>
      <c r="AG16" s="228"/>
      <c r="AH16" s="225" t="str">
        <f>IF(E14="","",IF(E16="","",IF(E14&lt;E16,"V",IF(E14&gt;E16,"D","N"))))</f>
        <v/>
      </c>
      <c r="AI16" s="228"/>
      <c r="AJ16" s="228"/>
      <c r="AK16" s="228"/>
      <c r="AL16" s="225" t="str">
        <f>IF(I13="","",IF(I16="","",IF(I13&lt;I16,"V",IF(I13&gt;I16,"D","N"))))</f>
        <v/>
      </c>
      <c r="AM16" s="228"/>
      <c r="AN16" s="225" t="str">
        <f>IF(K11="","",IF(K16="","",IF(K11&lt;K16,"V",IF(K11&gt;K16,"D","N"))))</f>
        <v/>
      </c>
      <c r="AO16" s="228"/>
      <c r="AP16" s="228"/>
      <c r="AQ16" s="228"/>
      <c r="AR16" s="228"/>
      <c r="AS16" s="225" t="str">
        <f>IF(P12="","",IF(P16="","",IF(P12&lt;P16,"V",IF(P12&gt;P16,"D","N"))))</f>
        <v/>
      </c>
      <c r="AT16" s="228"/>
      <c r="AU16" s="228"/>
      <c r="AV16" s="228"/>
      <c r="AW16" s="228"/>
      <c r="AX16" s="228"/>
      <c r="AY16" s="225" t="str">
        <f>IF(V16="","",IF(V17="","",IF(V16&gt;V17,"V",IF(V16&lt;V17,"D","N"))))</f>
        <v/>
      </c>
      <c r="AZ16" s="228"/>
      <c r="BA16" s="228"/>
      <c r="BB16" s="228"/>
      <c r="BC16" s="225" t="str">
        <f>IF(Z16="","",IF(Z18="","",IF(Z16&gt;Z18,"V",IF(Z16&lt;Z18,"D","N"))))</f>
        <v/>
      </c>
      <c r="BD16" s="228"/>
      <c r="BE16" s="228"/>
      <c r="BF16" s="225" t="str">
        <f>IF(AC15="","",IF(AC16="","",IF(AC15&lt;AC16,"V",IF(AC15&gt;AC16,"D","N"))))</f>
        <v/>
      </c>
      <c r="BG16" s="228"/>
      <c r="BH16" s="220" t="str">
        <f t="shared" si="1"/>
        <v/>
      </c>
      <c r="BI16" s="220" t="str">
        <f t="shared" si="2"/>
        <v/>
      </c>
      <c r="BJ16" s="220" t="str">
        <f t="shared" si="3"/>
        <v/>
      </c>
      <c r="BK16" s="220" t="str">
        <f t="shared" si="4"/>
        <v/>
      </c>
      <c r="BL16" s="220" t="str">
        <f t="shared" si="5"/>
        <v/>
      </c>
      <c r="BM16" s="220" t="str">
        <f>IF(B16="","",SUM(E14,I13,K11,P12,V17,Z18,AC15))</f>
        <v/>
      </c>
      <c r="BN16" s="220" t="str">
        <f t="shared" si="6"/>
        <v/>
      </c>
      <c r="BP16" s="123" t="str">
        <f t="shared" si="7"/>
        <v/>
      </c>
      <c r="BQ16" s="124"/>
      <c r="BR16" s="27" t="str">
        <f t="shared" si="8"/>
        <v/>
      </c>
      <c r="BS16" s="112" t="str">
        <f t="shared" si="9"/>
        <v/>
      </c>
    </row>
    <row r="17" spans="2:71" ht="15" customHeight="1">
      <c r="B17" s="227"/>
      <c r="C17" s="218"/>
      <c r="D17" s="219"/>
      <c r="E17" s="219"/>
      <c r="F17" s="257" t="str">
        <f>IF($D$6="OUI","A","")</f>
        <v/>
      </c>
      <c r="G17" s="219"/>
      <c r="H17" s="218"/>
      <c r="I17" s="219"/>
      <c r="J17" s="219"/>
      <c r="K17" s="219"/>
      <c r="L17" s="257" t="str">
        <f>IF($D$6="OUI","A","")</f>
        <v/>
      </c>
      <c r="M17" s="219"/>
      <c r="N17" s="218"/>
      <c r="O17" s="219"/>
      <c r="P17" s="219"/>
      <c r="Q17" s="218"/>
      <c r="R17" s="219"/>
      <c r="S17" s="219"/>
      <c r="T17" s="257" t="str">
        <f>IF($D$6="OUI","A","")</f>
        <v/>
      </c>
      <c r="U17" s="219"/>
      <c r="V17" s="218"/>
      <c r="W17" s="219"/>
      <c r="X17" s="219"/>
      <c r="Y17" s="218"/>
      <c r="Z17" s="219"/>
      <c r="AA17" s="219"/>
      <c r="AB17" s="219"/>
      <c r="AC17" s="219"/>
      <c r="AD17" s="218"/>
      <c r="AE17" s="220" t="str">
        <f t="shared" si="0"/>
        <v/>
      </c>
      <c r="AF17" s="225" t="str">
        <f>IF(C11="","",IF(C17="","",IF(C11&lt;C17,"V",IF(C11&gt;C17,"D","N"))))</f>
        <v/>
      </c>
      <c r="AG17" s="228"/>
      <c r="AH17" s="228"/>
      <c r="AI17" s="228"/>
      <c r="AJ17" s="228"/>
      <c r="AK17" s="225" t="str">
        <f>IF(H12="","",IF(H17="","",IF(H12&lt;H17,"V",IF(H12&gt;H17,"D","N"))))</f>
        <v/>
      </c>
      <c r="AL17" s="228"/>
      <c r="AM17" s="228"/>
      <c r="AN17" s="228"/>
      <c r="AO17" s="228"/>
      <c r="AP17" s="228"/>
      <c r="AQ17" s="225" t="str">
        <f>IF(N14="","",IF(N17="","",IF(N14&lt;N17,"V",IF(N14&gt;N17,"D","N"))))</f>
        <v/>
      </c>
      <c r="AR17" s="228"/>
      <c r="AS17" s="228"/>
      <c r="AT17" s="225" t="str">
        <f>IF(Q13="","",IF(Q17="","",IF(Q13&lt;Q17,"V",IF(Q13&gt;Q17,"D","N"))))</f>
        <v/>
      </c>
      <c r="AU17" s="228"/>
      <c r="AV17" s="228"/>
      <c r="AW17" s="228"/>
      <c r="AX17" s="228"/>
      <c r="AY17" s="225" t="str">
        <f>IF(V16="","",IF(V17="","",IF(V16&lt;V17,"V",IF(V16&gt;V17,"D","N"))))</f>
        <v/>
      </c>
      <c r="AZ17" s="228"/>
      <c r="BA17" s="228"/>
      <c r="BB17" s="225" t="str">
        <f>IF(Y15="","",IF(Y17="","",IF(Y15&lt;Y17,"V",IF(Y15&gt;Y17,"D","N"))))</f>
        <v/>
      </c>
      <c r="BC17" s="228"/>
      <c r="BD17" s="228"/>
      <c r="BE17" s="228"/>
      <c r="BF17" s="228"/>
      <c r="BG17" s="225" t="str">
        <f>IF(AD17="","",IF(AD18="","",IF(AD17&gt;AD18,"V",IF(AD17&lt;AD18,"D","N"))))</f>
        <v/>
      </c>
      <c r="BH17" s="220" t="str">
        <f t="shared" si="1"/>
        <v/>
      </c>
      <c r="BI17" s="220" t="str">
        <f t="shared" si="2"/>
        <v/>
      </c>
      <c r="BJ17" s="220" t="str">
        <f t="shared" si="3"/>
        <v/>
      </c>
      <c r="BK17" s="220" t="str">
        <f t="shared" si="4"/>
        <v/>
      </c>
      <c r="BL17" s="220" t="str">
        <f t="shared" si="5"/>
        <v/>
      </c>
      <c r="BM17" s="220" t="str">
        <f>IF(B17="","",SUM(C11,H12,N14,Q13,V16,Y15,AD18))</f>
        <v/>
      </c>
      <c r="BN17" s="220" t="str">
        <f t="shared" si="6"/>
        <v/>
      </c>
      <c r="BP17" s="123" t="str">
        <f t="shared" si="7"/>
        <v/>
      </c>
      <c r="BQ17" s="124"/>
      <c r="BR17" s="27" t="str">
        <f t="shared" si="8"/>
        <v/>
      </c>
      <c r="BS17" s="112" t="str">
        <f t="shared" si="9"/>
        <v/>
      </c>
    </row>
    <row r="18" spans="2:71" ht="15" customHeight="1">
      <c r="B18" s="227"/>
      <c r="C18" s="219"/>
      <c r="D18" s="218"/>
      <c r="E18" s="219"/>
      <c r="F18" s="219"/>
      <c r="G18" s="218"/>
      <c r="H18" s="219"/>
      <c r="I18" s="257" t="str">
        <f>IF($D$6="OUI","A","")</f>
        <v/>
      </c>
      <c r="J18" s="249"/>
      <c r="K18" s="219"/>
      <c r="L18" s="219"/>
      <c r="M18" s="218"/>
      <c r="N18" s="219"/>
      <c r="O18" s="257" t="str">
        <f>IF($D$6="OUI","A","")</f>
        <v/>
      </c>
      <c r="P18" s="219"/>
      <c r="Q18" s="219"/>
      <c r="R18" s="218"/>
      <c r="S18" s="219"/>
      <c r="T18" s="218"/>
      <c r="U18" s="219"/>
      <c r="V18" s="219"/>
      <c r="W18" s="257" t="str">
        <f>IF($D$6="OUI","A","")</f>
        <v/>
      </c>
      <c r="X18" s="219"/>
      <c r="Y18" s="219"/>
      <c r="Z18" s="218"/>
      <c r="AA18" s="219"/>
      <c r="AB18" s="257" t="str">
        <f>IF($D$6="OUI","A","")</f>
        <v/>
      </c>
      <c r="AC18" s="219"/>
      <c r="AD18" s="218"/>
      <c r="AE18" s="220" t="str">
        <f t="shared" si="0"/>
        <v/>
      </c>
      <c r="AF18" s="228"/>
      <c r="AG18" s="225" t="str">
        <f>IF(D12="","",IF(D18="","",IF(D12&lt;D18,"V",IF(D12&gt;D18,"D","N"))))</f>
        <v/>
      </c>
      <c r="AH18" s="228"/>
      <c r="AI18" s="228"/>
      <c r="AJ18" s="225" t="str">
        <f>IF(G11="","",IF(G18="","",IF(G11&lt;G18,"V",IF(G11&gt;G18,"D","N"))))</f>
        <v/>
      </c>
      <c r="AK18" s="228"/>
      <c r="AL18" s="228"/>
      <c r="AM18" s="228"/>
      <c r="AN18" s="228"/>
      <c r="AO18" s="228"/>
      <c r="AP18" s="225" t="str">
        <f>IF(M13="","",IF(M18="","",IF(M13&lt;M18,"V",IF(M13&gt;M18,"D","N"))))</f>
        <v/>
      </c>
      <c r="AQ18" s="228"/>
      <c r="AR18" s="228"/>
      <c r="AS18" s="228"/>
      <c r="AT18" s="228"/>
      <c r="AU18" s="225" t="str">
        <f>IF(R14="","",IF(R18="","",IF(R14&lt;R18,"V",IF(R14&gt;R18,"D","N"))))</f>
        <v/>
      </c>
      <c r="AV18" s="228"/>
      <c r="AW18" s="225" t="str">
        <f>IF(T15="","",IF(T18="","",IF(T15&lt;T18,"V",IF(T15&gt;T18,"D","N"))))</f>
        <v/>
      </c>
      <c r="AX18" s="228"/>
      <c r="AY18" s="228"/>
      <c r="AZ18" s="228"/>
      <c r="BA18" s="228"/>
      <c r="BB18" s="228"/>
      <c r="BC18" s="225" t="str">
        <f>IF(Z16="","",IF(Z18="","",IF(Z16&lt;Z18,"V",IF(Z16&gt;Z18,"D","N"))))</f>
        <v/>
      </c>
      <c r="BD18" s="228"/>
      <c r="BE18" s="228"/>
      <c r="BF18" s="228"/>
      <c r="BG18" s="225" t="str">
        <f>IF(AD17="","",IF(AD18="","",IF(AD17&lt;AD18,"V",IF(AD17&gt;AD18,"D","N"))))</f>
        <v/>
      </c>
      <c r="BH18" s="220" t="str">
        <f t="shared" si="1"/>
        <v/>
      </c>
      <c r="BI18" s="220" t="str">
        <f t="shared" si="2"/>
        <v/>
      </c>
      <c r="BJ18" s="220" t="str">
        <f t="shared" si="3"/>
        <v/>
      </c>
      <c r="BK18" s="220" t="str">
        <f t="shared" si="4"/>
        <v/>
      </c>
      <c r="BL18" s="220" t="str">
        <f t="shared" si="5"/>
        <v/>
      </c>
      <c r="BM18" s="220" t="str">
        <f>IF(B18="","",SUM(D12,G11,M13,R14,T15,Z16,AD17))</f>
        <v/>
      </c>
      <c r="BN18" s="220" t="str">
        <f t="shared" si="6"/>
        <v/>
      </c>
      <c r="BP18" s="123" t="str">
        <f t="shared" si="7"/>
        <v/>
      </c>
      <c r="BQ18" s="124"/>
      <c r="BR18" s="27" t="str">
        <f t="shared" si="8"/>
        <v/>
      </c>
      <c r="BS18" s="112" t="str">
        <f t="shared" si="9"/>
        <v/>
      </c>
    </row>
    <row r="19" spans="2:71" ht="13.5" customHeight="1"/>
    <row r="20" spans="2:71" ht="13.5" customHeight="1"/>
    <row r="21" spans="2:71" ht="18" customHeight="1">
      <c r="B21" s="244" t="s">
        <v>232</v>
      </c>
      <c r="C21" s="33"/>
      <c r="D21" s="34"/>
      <c r="E21" s="172"/>
      <c r="F21" s="34"/>
      <c r="G21" s="34"/>
      <c r="H21" s="34"/>
      <c r="I21" s="176"/>
      <c r="J21" s="34"/>
      <c r="K21" s="34"/>
      <c r="L21" s="176"/>
      <c r="M21" s="34"/>
      <c r="N21" s="34"/>
      <c r="O21" s="34"/>
      <c r="P21" s="34" t="s">
        <v>366</v>
      </c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5"/>
      <c r="AE21" s="177"/>
      <c r="AF21" s="46"/>
      <c r="AG21" s="46"/>
      <c r="AH21" s="47"/>
      <c r="AI21" s="46"/>
      <c r="AJ21" s="46"/>
      <c r="AK21" s="46"/>
      <c r="AL21" s="46"/>
      <c r="AM21" s="46"/>
      <c r="AN21" s="46"/>
      <c r="AO21" s="48"/>
      <c r="AP21" s="46"/>
      <c r="AQ21" s="46"/>
      <c r="AR21" s="46"/>
      <c r="AS21" s="46" t="s">
        <v>230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178"/>
      <c r="BI21" s="34" t="str">
        <f>"SUIVI DES MATCHS (G="&amp;IF($D$3="",0,$D$3)&amp;"pts / N="&amp;IF($D$4="",0,$D$4)&amp;"pts / P="&amp;IF($D$5="",0,$D$5)&amp;"pts)"</f>
        <v>SUIVI DES MATCHS (G=0pts / N=0pts / P=0pts)</v>
      </c>
      <c r="BJ21" s="178"/>
      <c r="BK21" s="179"/>
      <c r="BL21" s="33"/>
      <c r="BM21" s="34" t="s">
        <v>221</v>
      </c>
      <c r="BN21" s="35"/>
      <c r="BP21" s="290" t="s">
        <v>229</v>
      </c>
      <c r="BQ21" s="288" t="s">
        <v>367</v>
      </c>
      <c r="BR21" s="108" t="s">
        <v>334</v>
      </c>
      <c r="BS21" s="108" t="s">
        <v>229</v>
      </c>
    </row>
    <row r="22" spans="2:71" ht="18" customHeight="1">
      <c r="B22" s="32" t="s">
        <v>317</v>
      </c>
      <c r="C22" s="32" t="s">
        <v>217</v>
      </c>
      <c r="D22" s="32" t="s">
        <v>218</v>
      </c>
      <c r="E22" s="32" t="s">
        <v>219</v>
      </c>
      <c r="F22" s="32" t="s">
        <v>241</v>
      </c>
      <c r="G22" s="32" t="s">
        <v>242</v>
      </c>
      <c r="H22" s="32" t="s">
        <v>243</v>
      </c>
      <c r="I22" s="32" t="s">
        <v>246</v>
      </c>
      <c r="J22" s="32" t="s">
        <v>247</v>
      </c>
      <c r="K22" s="32" t="s">
        <v>248</v>
      </c>
      <c r="L22" s="32" t="s">
        <v>249</v>
      </c>
      <c r="M22" s="32" t="s">
        <v>250</v>
      </c>
      <c r="N22" s="32" t="s">
        <v>251</v>
      </c>
      <c r="O22" s="32" t="s">
        <v>252</v>
      </c>
      <c r="P22" s="32" t="s">
        <v>253</v>
      </c>
      <c r="Q22" s="32" t="s">
        <v>254</v>
      </c>
      <c r="R22" s="32" t="s">
        <v>255</v>
      </c>
      <c r="S22" s="32" t="s">
        <v>256</v>
      </c>
      <c r="T22" s="32" t="s">
        <v>257</v>
      </c>
      <c r="U22" s="32" t="s">
        <v>258</v>
      </c>
      <c r="V22" s="32" t="s">
        <v>259</v>
      </c>
      <c r="W22" s="32" t="s">
        <v>260</v>
      </c>
      <c r="X22" s="32" t="s">
        <v>261</v>
      </c>
      <c r="Y22" s="32" t="s">
        <v>262</v>
      </c>
      <c r="Z22" s="32" t="s">
        <v>263</v>
      </c>
      <c r="AA22" s="32" t="s">
        <v>264</v>
      </c>
      <c r="AB22" s="32" t="s">
        <v>265</v>
      </c>
      <c r="AC22" s="32" t="s">
        <v>266</v>
      </c>
      <c r="AD22" s="32" t="s">
        <v>267</v>
      </c>
      <c r="AE22" s="32" t="s">
        <v>222</v>
      </c>
      <c r="AF22" s="30" t="s">
        <v>217</v>
      </c>
      <c r="AG22" s="30" t="s">
        <v>218</v>
      </c>
      <c r="AH22" s="30" t="s">
        <v>219</v>
      </c>
      <c r="AI22" s="30" t="s">
        <v>241</v>
      </c>
      <c r="AJ22" s="30" t="s">
        <v>242</v>
      </c>
      <c r="AK22" s="30" t="s">
        <v>243</v>
      </c>
      <c r="AL22" s="30" t="s">
        <v>246</v>
      </c>
      <c r="AM22" s="30" t="s">
        <v>247</v>
      </c>
      <c r="AN22" s="30" t="s">
        <v>248</v>
      </c>
      <c r="AO22" s="30" t="s">
        <v>249</v>
      </c>
      <c r="AP22" s="30" t="s">
        <v>250</v>
      </c>
      <c r="AQ22" s="30" t="s">
        <v>251</v>
      </c>
      <c r="AR22" s="30" t="s">
        <v>252</v>
      </c>
      <c r="AS22" s="30" t="s">
        <v>253</v>
      </c>
      <c r="AT22" s="30" t="s">
        <v>254</v>
      </c>
      <c r="AU22" s="30" t="s">
        <v>255</v>
      </c>
      <c r="AV22" s="30" t="s">
        <v>256</v>
      </c>
      <c r="AW22" s="30" t="s">
        <v>257</v>
      </c>
      <c r="AX22" s="30" t="s">
        <v>258</v>
      </c>
      <c r="AY22" s="30" t="s">
        <v>259</v>
      </c>
      <c r="AZ22" s="30" t="s">
        <v>260</v>
      </c>
      <c r="BA22" s="30" t="s">
        <v>261</v>
      </c>
      <c r="BB22" s="30" t="s">
        <v>262</v>
      </c>
      <c r="BC22" s="30" t="s">
        <v>263</v>
      </c>
      <c r="BD22" s="30" t="s">
        <v>264</v>
      </c>
      <c r="BE22" s="30" t="s">
        <v>265</v>
      </c>
      <c r="BF22" s="30" t="s">
        <v>266</v>
      </c>
      <c r="BG22" s="30" t="s">
        <v>267</v>
      </c>
      <c r="BH22" s="32" t="s">
        <v>223</v>
      </c>
      <c r="BI22" s="32" t="s">
        <v>224</v>
      </c>
      <c r="BJ22" s="32" t="s">
        <v>225</v>
      </c>
      <c r="BK22" s="32" t="s">
        <v>220</v>
      </c>
      <c r="BL22" s="32" t="s">
        <v>226</v>
      </c>
      <c r="BM22" s="32" t="s">
        <v>227</v>
      </c>
      <c r="BN22" s="32" t="s">
        <v>270</v>
      </c>
      <c r="BP22" s="291"/>
      <c r="BQ22" s="289"/>
      <c r="BR22" s="110" t="s">
        <v>335</v>
      </c>
      <c r="BS22" s="110" t="s">
        <v>336</v>
      </c>
    </row>
    <row r="23" spans="2:71" ht="15" customHeight="1">
      <c r="B23" s="227"/>
      <c r="C23" s="218"/>
      <c r="D23" s="219"/>
      <c r="E23" s="257" t="str">
        <f>IF($D$6="OUI","A","")</f>
        <v/>
      </c>
      <c r="F23" s="219"/>
      <c r="G23" s="218"/>
      <c r="H23" s="219"/>
      <c r="I23" s="219"/>
      <c r="J23" s="219"/>
      <c r="K23" s="218"/>
      <c r="L23" s="219"/>
      <c r="M23" s="249"/>
      <c r="N23" s="219"/>
      <c r="O23" s="218"/>
      <c r="P23" s="219"/>
      <c r="Q23" s="219"/>
      <c r="R23" s="249"/>
      <c r="S23" s="257" t="str">
        <f>IF($D$6="OUI","A","")</f>
        <v/>
      </c>
      <c r="T23" s="219"/>
      <c r="U23" s="218"/>
      <c r="V23" s="219"/>
      <c r="W23" s="218"/>
      <c r="X23" s="219"/>
      <c r="Y23" s="249"/>
      <c r="Z23" s="219"/>
      <c r="AA23" s="218"/>
      <c r="AB23" s="219"/>
      <c r="AC23" s="257" t="str">
        <f>IF($D$6="OUI","A","")</f>
        <v/>
      </c>
      <c r="AD23" s="219"/>
      <c r="AE23" s="220" t="str">
        <f>IF(B23="","",COUNT(C23:AD23))</f>
        <v/>
      </c>
      <c r="AF23" s="225" t="str">
        <f>IF(C23="","",IF(C29="","",IF(C23&gt;C29,"V",IF(C23&lt;C29,"D","N"))))</f>
        <v/>
      </c>
      <c r="AG23" s="228"/>
      <c r="AH23" s="228"/>
      <c r="AI23" s="228"/>
      <c r="AJ23" s="225" t="str">
        <f>IF(G23="","",IF(G30="","",IF(G23&gt;G30,"V",IF(G23&lt;G30,"D","N"))))</f>
        <v/>
      </c>
      <c r="AK23" s="228"/>
      <c r="AL23" s="228"/>
      <c r="AM23" s="228"/>
      <c r="AN23" s="225" t="str">
        <f>IF(K23="","",IF(K28="","",IF(K23&gt;K28,"V",IF(K23&lt;K28,"D","N"))))</f>
        <v/>
      </c>
      <c r="AO23" s="228"/>
      <c r="AP23" s="228"/>
      <c r="AQ23" s="228"/>
      <c r="AR23" s="225" t="str">
        <f>IF(O23="","",IF(O27="","",IF(O23&gt;O27,"V",IF(O23&lt;O27,"D","N"))))</f>
        <v/>
      </c>
      <c r="AS23" s="228"/>
      <c r="AT23" s="228"/>
      <c r="AU23" s="228"/>
      <c r="AV23" s="228"/>
      <c r="AW23" s="228"/>
      <c r="AX23" s="225" t="str">
        <f>IF(U23="","",IF(U26="","",IF(U23&gt;U26,"V",IF(U23&lt;U26,"D","N"))))</f>
        <v/>
      </c>
      <c r="AY23" s="228"/>
      <c r="AZ23" s="225" t="str">
        <f>IF(W23="","",IF(W25="","",IF(W23&gt;W25,"V",IF(W23&lt;W25,"D","N"))))</f>
        <v/>
      </c>
      <c r="BA23" s="228"/>
      <c r="BB23" s="228"/>
      <c r="BC23" s="228"/>
      <c r="BD23" s="225" t="str">
        <f>IF(AA23="","",IF(AA24="","",IF(AA23&gt;AA24,"V",IF(AA23&lt;AA24,"D","N"))))</f>
        <v/>
      </c>
      <c r="BE23" s="228"/>
      <c r="BF23" s="228"/>
      <c r="BG23" s="228"/>
      <c r="BH23" s="220" t="str">
        <f>IF(B23="","",COUNTIF($AF23:$BG23,"V"))</f>
        <v/>
      </c>
      <c r="BI23" s="220" t="str">
        <f>IF(B23="","",COUNTIF($AF23:$BG23,"N"))</f>
        <v/>
      </c>
      <c r="BJ23" s="220" t="str">
        <f>IF(B23="","",COUNTIF($AF23:$BG23,"D"))</f>
        <v/>
      </c>
      <c r="BK23" s="220" t="str">
        <f>IF(B23="","",(BH23*$D$3)+(BI23*$D$4)+(BJ23*$D$5))</f>
        <v/>
      </c>
      <c r="BL23" s="220" t="str">
        <f>IF(B23="","",SUM(C23:AD23))</f>
        <v/>
      </c>
      <c r="BM23" s="220" t="str">
        <f>IF(B23="","",SUM(C29,G30,K28,O27,U26,W25,AA24))</f>
        <v/>
      </c>
      <c r="BN23" s="220" t="str">
        <f>IF(B23="","",BL23-BM23)</f>
        <v/>
      </c>
      <c r="BP23" s="123" t="str">
        <f>IF(B23="","",IF(BS23=1,"1er",IF(BS23=2,"2ème",IF(BS23=3,"3ème",IF(BS23=4,"4ème",IF(BS23=5,"5ème",IF(BS23=6,"6ème",IF(BS23=7,"7ème",IF(BS23=8,"8ème","")))))))))</f>
        <v/>
      </c>
      <c r="BQ23" s="124"/>
      <c r="BR23" s="27" t="str">
        <f>IF(B23="","",IF(AE23=0,"",BK23*1000000+BN23*1000+BL23))</f>
        <v/>
      </c>
      <c r="BS23" s="112" t="str">
        <f>IF(BR23="","",RANK(BR23,$BR$23:$BR$30,0))</f>
        <v/>
      </c>
    </row>
    <row r="24" spans="2:71" ht="15" customHeight="1">
      <c r="B24" s="227"/>
      <c r="C24" s="219"/>
      <c r="D24" s="218"/>
      <c r="E24" s="219"/>
      <c r="F24" s="219"/>
      <c r="G24" s="219"/>
      <c r="H24" s="218"/>
      <c r="I24" s="219"/>
      <c r="J24" s="257" t="str">
        <f>IF($D$6="OUI","A","")</f>
        <v/>
      </c>
      <c r="K24" s="219"/>
      <c r="L24" s="218"/>
      <c r="M24" s="219"/>
      <c r="N24" s="257" t="str">
        <f>IF($D$6="OUI","A","")</f>
        <v/>
      </c>
      <c r="O24" s="219"/>
      <c r="P24" s="218"/>
      <c r="Q24" s="219"/>
      <c r="R24" s="219"/>
      <c r="S24" s="218"/>
      <c r="T24" s="219"/>
      <c r="U24" s="219"/>
      <c r="V24" s="219"/>
      <c r="W24" s="219"/>
      <c r="X24" s="218"/>
      <c r="Y24" s="219"/>
      <c r="Z24" s="219"/>
      <c r="AA24" s="218"/>
      <c r="AB24" s="219"/>
      <c r="AC24" s="249"/>
      <c r="AD24" s="257" t="str">
        <f>IF($D$6="OUI","A","")</f>
        <v/>
      </c>
      <c r="AE24" s="220" t="str">
        <f t="shared" ref="AE24:AE30" si="10">IF(B24="","",COUNT(C24:AD24))</f>
        <v/>
      </c>
      <c r="AF24" s="228"/>
      <c r="AG24" s="225" t="str">
        <f>IF(D24="","",IF(D30="","",IF(D24&gt;D30,"V",IF(D24&lt;D30,"D","N"))))</f>
        <v/>
      </c>
      <c r="AH24" s="228"/>
      <c r="AI24" s="228"/>
      <c r="AJ24" s="228"/>
      <c r="AK24" s="225" t="str">
        <f>IF(H24="","",IF(H29="","",IF(H24&gt;H29,"V",IF(H24&lt;H29,"D","N"))))</f>
        <v/>
      </c>
      <c r="AL24" s="228"/>
      <c r="AM24" s="228"/>
      <c r="AN24" s="228"/>
      <c r="AO24" s="225" t="str">
        <f>IF(L24="","",IF(L27="","",IF(L24&gt;L27,"V",IF(L24&lt;L27,"D","N"))))</f>
        <v/>
      </c>
      <c r="AP24" s="228"/>
      <c r="AQ24" s="228"/>
      <c r="AR24" s="228"/>
      <c r="AS24" s="225" t="str">
        <f>IF(P24="","",IF(P28="","",IF(P24&gt;P28,"V",IF(P24&lt;P28,"D","N"))))</f>
        <v/>
      </c>
      <c r="AT24" s="228"/>
      <c r="AU24" s="228"/>
      <c r="AV24" s="225" t="str">
        <f>IF(S24="","",IF(S25="","",IF(S24&gt;S25,"V",IF(S24&lt;S25,"D","N"))))</f>
        <v/>
      </c>
      <c r="AW24" s="228"/>
      <c r="AX24" s="228"/>
      <c r="AY24" s="228"/>
      <c r="AZ24" s="228"/>
      <c r="BA24" s="225" t="str">
        <f>IF(X24="","",IF(X26="","",IF(X24&gt;X26,"V",IF(X24&lt;X26,"D","N"))))</f>
        <v/>
      </c>
      <c r="BB24" s="228"/>
      <c r="BC24" s="228"/>
      <c r="BD24" s="225" t="str">
        <f>IF(AA23="","",IF(AA24="","",IF(AA23&lt;AA24,"V",IF(AA23&gt;AA24,"D","N"))))</f>
        <v/>
      </c>
      <c r="BE24" s="228"/>
      <c r="BF24" s="228"/>
      <c r="BG24" s="228"/>
      <c r="BH24" s="220" t="str">
        <f t="shared" ref="BH24:BH30" si="11">IF(B24="","",COUNTIF($AF24:$BG24,"V"))</f>
        <v/>
      </c>
      <c r="BI24" s="220" t="str">
        <f t="shared" ref="BI24:BI30" si="12">IF(B24="","",COUNTIF($AF24:$BG24,"N"))</f>
        <v/>
      </c>
      <c r="BJ24" s="220" t="str">
        <f t="shared" ref="BJ24:BJ30" si="13">IF(B24="","",COUNTIF($AF24:$BG24,"D"))</f>
        <v/>
      </c>
      <c r="BK24" s="220" t="str">
        <f t="shared" ref="BK24:BK30" si="14">IF(B24="","",(BH24*$D$3)+(BI24*$D$4)+(BJ24*$D$5))</f>
        <v/>
      </c>
      <c r="BL24" s="220" t="str">
        <f t="shared" ref="BL24:BL30" si="15">IF(B24="","",SUM(C24:AD24))</f>
        <v/>
      </c>
      <c r="BM24" s="220" t="str">
        <f>IF(B24="","",SUM(D30,H29,L27,P28,S25,X26,AA23))</f>
        <v/>
      </c>
      <c r="BN24" s="220" t="str">
        <f t="shared" ref="BN24:BN30" si="16">IF(B24="","",BL24-BM24)</f>
        <v/>
      </c>
      <c r="BP24" s="123" t="str">
        <f t="shared" ref="BP24:BP30" si="17">IF(B24="","",IF(BS24=1,"1er",IF(BS24=2,"2ème",IF(BS24=3,"3ème",IF(BS24=4,"4ème",IF(BS24=5,"5ème",IF(BS24=6,"6ème",IF(BS24=7,"7ème",IF(BS24=8,"8ème","")))))))))</f>
        <v/>
      </c>
      <c r="BQ24" s="124"/>
      <c r="BR24" s="27" t="str">
        <f t="shared" ref="BR24:BR30" si="18">IF(B24="","",IF(AE24=0,"",BK24*1000000+BN24*1000+BL24))</f>
        <v/>
      </c>
      <c r="BS24" s="112" t="str">
        <f t="shared" ref="BS24:BS30" si="19">IF(BR24="","",RANK(BR24,$BR$23:$BR$30,0))</f>
        <v/>
      </c>
    </row>
    <row r="25" spans="2:71" ht="15" customHeight="1">
      <c r="B25" s="227"/>
      <c r="C25" s="249"/>
      <c r="D25" s="257" t="str">
        <f>IF($D$6="OUI","A","")</f>
        <v/>
      </c>
      <c r="E25" s="219"/>
      <c r="F25" s="218"/>
      <c r="G25" s="219"/>
      <c r="H25" s="219"/>
      <c r="I25" s="218"/>
      <c r="J25" s="219"/>
      <c r="K25" s="257" t="str">
        <f>IF($D$6="OUI","A","")</f>
        <v/>
      </c>
      <c r="L25" s="219"/>
      <c r="M25" s="218"/>
      <c r="N25" s="219"/>
      <c r="O25" s="219"/>
      <c r="P25" s="219"/>
      <c r="Q25" s="218"/>
      <c r="R25" s="219"/>
      <c r="S25" s="218"/>
      <c r="T25" s="219"/>
      <c r="U25" s="257" t="str">
        <f>IF($D$6="OUI","A","")</f>
        <v/>
      </c>
      <c r="V25" s="219"/>
      <c r="W25" s="218"/>
      <c r="X25" s="219"/>
      <c r="Y25" s="257" t="str">
        <f>IF($D$6="OUI","A","")</f>
        <v/>
      </c>
      <c r="Z25" s="249"/>
      <c r="AA25" s="219"/>
      <c r="AB25" s="218"/>
      <c r="AC25" s="219"/>
      <c r="AD25" s="219"/>
      <c r="AE25" s="220" t="str">
        <f t="shared" si="10"/>
        <v/>
      </c>
      <c r="AF25" s="228"/>
      <c r="AG25" s="228"/>
      <c r="AH25" s="228"/>
      <c r="AI25" s="225" t="str">
        <f>IF(F25="","",IF(F27="","",IF(F25&gt;F27,"V",IF(F25&lt;F27,"D","N"))))</f>
        <v/>
      </c>
      <c r="AJ25" s="228"/>
      <c r="AK25" s="228"/>
      <c r="AL25" s="225" t="str">
        <f>IF(I25="","",IF(I28="","",IF(I25&gt;I28,"V",IF(I25&lt;I28,"D","N"))))</f>
        <v/>
      </c>
      <c r="AM25" s="228"/>
      <c r="AN25" s="228"/>
      <c r="AO25" s="228"/>
      <c r="AP25" s="225" t="str">
        <f>IF(M25="","",IF(M30="","",IF(M25&gt;M30,"V",IF(M25&lt;M30,"D","N"))))</f>
        <v/>
      </c>
      <c r="AQ25" s="228"/>
      <c r="AR25" s="228"/>
      <c r="AS25" s="228"/>
      <c r="AT25" s="225" t="str">
        <f>IF(Q25="","",IF(Q29="","",IF(Q25&gt;Q29,"V",IF(Q25&lt;Q29,"D","N"))))</f>
        <v/>
      </c>
      <c r="AU25" s="228"/>
      <c r="AV25" s="225" t="str">
        <f>IF(S24="","",IF(S25="","",IF(S24&lt;S25,"V",IF(S24&gt;S25,"D","N"))))</f>
        <v/>
      </c>
      <c r="AW25" s="228"/>
      <c r="AX25" s="228"/>
      <c r="AY25" s="228"/>
      <c r="AZ25" s="225" t="str">
        <f>IF(W23="","",IF(W25="","",IF(W23&lt;W25,"V",IF(W23&gt;W25,"D","N"))))</f>
        <v/>
      </c>
      <c r="BA25" s="228"/>
      <c r="BB25" s="228"/>
      <c r="BC25" s="228"/>
      <c r="BD25" s="228"/>
      <c r="BE25" s="225" t="str">
        <f>IF(AB25="","",IF(AB26="","",IF(AB25&gt;AB26,"V",IF(AB25&lt;AB26,"D","N"))))</f>
        <v/>
      </c>
      <c r="BF25" s="228"/>
      <c r="BG25" s="228"/>
      <c r="BH25" s="220" t="str">
        <f t="shared" si="11"/>
        <v/>
      </c>
      <c r="BI25" s="220" t="str">
        <f t="shared" si="12"/>
        <v/>
      </c>
      <c r="BJ25" s="220" t="str">
        <f t="shared" si="13"/>
        <v/>
      </c>
      <c r="BK25" s="220" t="str">
        <f t="shared" si="14"/>
        <v/>
      </c>
      <c r="BL25" s="220" t="str">
        <f t="shared" si="15"/>
        <v/>
      </c>
      <c r="BM25" s="220" t="str">
        <f>IF(B25="","",SUM(F27,I28,M30,Q29,S24,W23,AB26))</f>
        <v/>
      </c>
      <c r="BN25" s="220" t="str">
        <f t="shared" si="16"/>
        <v/>
      </c>
      <c r="BP25" s="123" t="str">
        <f t="shared" si="17"/>
        <v/>
      </c>
      <c r="BQ25" s="124"/>
      <c r="BR25" s="27" t="str">
        <f t="shared" si="18"/>
        <v/>
      </c>
      <c r="BS25" s="112" t="str">
        <f t="shared" si="19"/>
        <v/>
      </c>
    </row>
    <row r="26" spans="2:71" ht="15" customHeight="1">
      <c r="B26" s="227"/>
      <c r="C26" s="257" t="str">
        <f>IF($D$6="OUI","A","")</f>
        <v/>
      </c>
      <c r="D26" s="219"/>
      <c r="E26" s="218"/>
      <c r="F26" s="219"/>
      <c r="G26" s="219"/>
      <c r="H26" s="219"/>
      <c r="I26" s="219"/>
      <c r="J26" s="218"/>
      <c r="K26" s="219"/>
      <c r="L26" s="219"/>
      <c r="M26" s="219"/>
      <c r="N26" s="218"/>
      <c r="O26" s="219"/>
      <c r="P26" s="257" t="str">
        <f>IF($D$6="OUI","A","")</f>
        <v/>
      </c>
      <c r="Q26" s="219"/>
      <c r="R26" s="218"/>
      <c r="S26" s="219"/>
      <c r="T26" s="219"/>
      <c r="U26" s="218"/>
      <c r="V26" s="219"/>
      <c r="W26" s="219"/>
      <c r="X26" s="218"/>
      <c r="Y26" s="219"/>
      <c r="Z26" s="257" t="str">
        <f>IF($D$6="OUI","A","")</f>
        <v/>
      </c>
      <c r="AA26" s="219"/>
      <c r="AB26" s="218"/>
      <c r="AC26" s="219"/>
      <c r="AD26" s="249"/>
      <c r="AE26" s="220" t="str">
        <f t="shared" si="10"/>
        <v/>
      </c>
      <c r="AF26" s="228"/>
      <c r="AG26" s="228"/>
      <c r="AH26" s="225" t="str">
        <f>IF(E26="","",IF(E28="","",IF(E26&gt;E28,"V",IF(E26&lt;E28,"D","N"))))</f>
        <v/>
      </c>
      <c r="AI26" s="228"/>
      <c r="AJ26" s="228"/>
      <c r="AK26" s="228"/>
      <c r="AL26" s="228"/>
      <c r="AM26" s="225" t="str">
        <f>IF(J26="","",IF(J27="","",IF(J26&gt;J27,"V",IF(J26&lt;J27,"D","N"))))</f>
        <v/>
      </c>
      <c r="AN26" s="228"/>
      <c r="AO26" s="228"/>
      <c r="AP26" s="228"/>
      <c r="AQ26" s="225" t="str">
        <f>IF(N26="","",IF(N29="","",IF(N26&gt;N29,"V",IF(N26&lt;N29,"D","N"))))</f>
        <v/>
      </c>
      <c r="AR26" s="228"/>
      <c r="AS26" s="228"/>
      <c r="AT26" s="228"/>
      <c r="AU26" s="225" t="str">
        <f>IF(R26="","",IF(R30="","",IF(R26&gt;R30,"V",IF(R26&lt;R30,"D","N"))))</f>
        <v/>
      </c>
      <c r="AV26" s="228"/>
      <c r="AW26" s="228"/>
      <c r="AX26" s="225" t="str">
        <f>IF(U23="","",IF(U26="","",IF(U23&lt;U26,"V",IF(U23&gt;U26,"D","N"))))</f>
        <v/>
      </c>
      <c r="AY26" s="228"/>
      <c r="AZ26" s="228"/>
      <c r="BA26" s="225" t="str">
        <f>IF(X24="","",IF(X26="","",IF(X24&lt;X26,"V",IF(X24&gt;X26,"D","N"))))</f>
        <v/>
      </c>
      <c r="BB26" s="228"/>
      <c r="BC26" s="228"/>
      <c r="BD26" s="228"/>
      <c r="BE26" s="225" t="str">
        <f>IF(AB25="","",IF(AB26="","",IF(AB25&lt;AB26,"V",IF(AB25&gt;AB26,"D","N"))))</f>
        <v/>
      </c>
      <c r="BF26" s="228"/>
      <c r="BG26" s="228"/>
      <c r="BH26" s="220" t="str">
        <f t="shared" si="11"/>
        <v/>
      </c>
      <c r="BI26" s="220" t="str">
        <f t="shared" si="12"/>
        <v/>
      </c>
      <c r="BJ26" s="220" t="str">
        <f t="shared" si="13"/>
        <v/>
      </c>
      <c r="BK26" s="220" t="str">
        <f t="shared" si="14"/>
        <v/>
      </c>
      <c r="BL26" s="220" t="str">
        <f t="shared" si="15"/>
        <v/>
      </c>
      <c r="BM26" s="220" t="str">
        <f>IF(B26="","",SUM(E28,J27,N29,R30,U23,X24,AB25))</f>
        <v/>
      </c>
      <c r="BN26" s="220" t="str">
        <f t="shared" si="16"/>
        <v/>
      </c>
      <c r="BP26" s="123" t="str">
        <f t="shared" si="17"/>
        <v/>
      </c>
      <c r="BQ26" s="124"/>
      <c r="BR26" s="27" t="str">
        <f t="shared" si="18"/>
        <v/>
      </c>
      <c r="BS26" s="112" t="str">
        <f t="shared" si="19"/>
        <v/>
      </c>
    </row>
    <row r="27" spans="2:71" ht="15" customHeight="1">
      <c r="B27" s="227"/>
      <c r="C27" s="219"/>
      <c r="D27" s="219"/>
      <c r="E27" s="219"/>
      <c r="F27" s="218"/>
      <c r="G27" s="219"/>
      <c r="H27" s="257" t="str">
        <f>IF($D$6="OUI","A","")</f>
        <v/>
      </c>
      <c r="I27" s="219"/>
      <c r="J27" s="218"/>
      <c r="K27" s="219"/>
      <c r="L27" s="218"/>
      <c r="M27" s="219"/>
      <c r="N27" s="219"/>
      <c r="O27" s="218"/>
      <c r="P27" s="219"/>
      <c r="Q27" s="257" t="str">
        <f>IF($D$6="OUI","A","")</f>
        <v/>
      </c>
      <c r="R27" s="219"/>
      <c r="S27" s="219"/>
      <c r="T27" s="218"/>
      <c r="U27" s="219"/>
      <c r="V27" s="257" t="str">
        <f>IF($D$6="OUI","A","")</f>
        <v/>
      </c>
      <c r="W27" s="219"/>
      <c r="X27" s="219"/>
      <c r="Y27" s="218"/>
      <c r="Z27" s="219"/>
      <c r="AA27" s="257" t="str">
        <f>IF($D$6="OUI","A","")</f>
        <v/>
      </c>
      <c r="AB27" s="219"/>
      <c r="AC27" s="218"/>
      <c r="AD27" s="219"/>
      <c r="AE27" s="220" t="str">
        <f t="shared" si="10"/>
        <v/>
      </c>
      <c r="AF27" s="228"/>
      <c r="AG27" s="228"/>
      <c r="AH27" s="228"/>
      <c r="AI27" s="225" t="str">
        <f>IF(F25="","",IF(F27="","",IF(F25&lt;F27,"V",IF(F25&gt;F27,"D","N"))))</f>
        <v/>
      </c>
      <c r="AJ27" s="228"/>
      <c r="AK27" s="228"/>
      <c r="AL27" s="228"/>
      <c r="AM27" s="225" t="str">
        <f>IF(J26="","",IF(J27="","",IF(J26&lt;J27,"V",IF(J26&gt;J27,"D","N"))))</f>
        <v/>
      </c>
      <c r="AN27" s="228"/>
      <c r="AO27" s="225" t="str">
        <f>IF(L24="","",IF(L27="","",IF(L24&lt;L27,"V",IF(L24&gt;L27,"D","N"))))</f>
        <v/>
      </c>
      <c r="AP27" s="228"/>
      <c r="AQ27" s="228"/>
      <c r="AR27" s="225" t="str">
        <f>IF(O23="","",IF(O27="","",IF(O23&lt;O27,"V",IF(O23&gt;O27,"D","N"))))</f>
        <v/>
      </c>
      <c r="AS27" s="228"/>
      <c r="AT27" s="228"/>
      <c r="AU27" s="228"/>
      <c r="AV27" s="228"/>
      <c r="AW27" s="225" t="str">
        <f>IF(T27="","",IF(T30="","",IF(T27&gt;T30,"V",IF(T27&lt;T30,"D","N"))))</f>
        <v/>
      </c>
      <c r="AX27" s="228"/>
      <c r="AY27" s="228"/>
      <c r="AZ27" s="228"/>
      <c r="BA27" s="228"/>
      <c r="BB27" s="225" t="str">
        <f>IF(Y27="","",IF(Y29="","",IF(Y27&gt;Y29,"V",IF(Y27&lt;Y29,"D","N"))))</f>
        <v/>
      </c>
      <c r="BC27" s="228"/>
      <c r="BD27" s="228"/>
      <c r="BE27" s="228"/>
      <c r="BF27" s="225" t="str">
        <f>IF(AC27="","",IF(AC28="","",IF(AC27&gt;AC28,"V",IF(AC27&lt;AC28,"D","N"))))</f>
        <v/>
      </c>
      <c r="BG27" s="228"/>
      <c r="BH27" s="220" t="str">
        <f t="shared" si="11"/>
        <v/>
      </c>
      <c r="BI27" s="220" t="str">
        <f t="shared" si="12"/>
        <v/>
      </c>
      <c r="BJ27" s="220" t="str">
        <f t="shared" si="13"/>
        <v/>
      </c>
      <c r="BK27" s="220" t="str">
        <f t="shared" si="14"/>
        <v/>
      </c>
      <c r="BL27" s="220" t="str">
        <f t="shared" si="15"/>
        <v/>
      </c>
      <c r="BM27" s="220" t="str">
        <f>IF(B27="","",SUM(F25,J26,L24,O23,T30,Y29,AC28))</f>
        <v/>
      </c>
      <c r="BN27" s="220" t="str">
        <f t="shared" si="16"/>
        <v/>
      </c>
      <c r="BP27" s="123" t="str">
        <f t="shared" si="17"/>
        <v/>
      </c>
      <c r="BQ27" s="124"/>
      <c r="BR27" s="27" t="str">
        <f t="shared" si="18"/>
        <v/>
      </c>
      <c r="BS27" s="112" t="str">
        <f t="shared" si="19"/>
        <v/>
      </c>
    </row>
    <row r="28" spans="2:71" ht="15" customHeight="1">
      <c r="B28" s="227"/>
      <c r="C28" s="219"/>
      <c r="D28" s="219"/>
      <c r="E28" s="218"/>
      <c r="F28" s="219"/>
      <c r="G28" s="257" t="str">
        <f>IF($D$6="OUI","A","")</f>
        <v/>
      </c>
      <c r="H28" s="219"/>
      <c r="I28" s="218"/>
      <c r="J28" s="219"/>
      <c r="K28" s="218"/>
      <c r="L28" s="219"/>
      <c r="M28" s="257" t="str">
        <f>IF($D$6="OUI","A","")</f>
        <v/>
      </c>
      <c r="N28" s="249"/>
      <c r="O28" s="219"/>
      <c r="P28" s="218"/>
      <c r="Q28" s="219"/>
      <c r="R28" s="257" t="str">
        <f>IF($D$6="OUI","A","")</f>
        <v/>
      </c>
      <c r="S28" s="249"/>
      <c r="T28" s="219"/>
      <c r="U28" s="219"/>
      <c r="V28" s="218"/>
      <c r="W28" s="219"/>
      <c r="X28" s="257" t="str">
        <f>IF($D$6="OUI","A","")</f>
        <v/>
      </c>
      <c r="Y28" s="219"/>
      <c r="Z28" s="218"/>
      <c r="AA28" s="219"/>
      <c r="AB28" s="219"/>
      <c r="AC28" s="218"/>
      <c r="AD28" s="219"/>
      <c r="AE28" s="220" t="str">
        <f t="shared" si="10"/>
        <v/>
      </c>
      <c r="AF28" s="228"/>
      <c r="AG28" s="228"/>
      <c r="AH28" s="225" t="str">
        <f>IF(E26="","",IF(E28="","",IF(E26&lt;E28,"V",IF(E26&gt;E28,"D","N"))))</f>
        <v/>
      </c>
      <c r="AI28" s="228"/>
      <c r="AJ28" s="228"/>
      <c r="AK28" s="228"/>
      <c r="AL28" s="225" t="str">
        <f>IF(I25="","",IF(I28="","",IF(I25&lt;I28,"V",IF(I25&gt;I28,"D","N"))))</f>
        <v/>
      </c>
      <c r="AM28" s="228"/>
      <c r="AN28" s="225" t="str">
        <f>IF(K23="","",IF(K28="","",IF(K23&lt;K28,"V",IF(K23&gt;K28,"D","N"))))</f>
        <v/>
      </c>
      <c r="AO28" s="228"/>
      <c r="AP28" s="228"/>
      <c r="AQ28" s="228"/>
      <c r="AR28" s="228"/>
      <c r="AS28" s="225" t="str">
        <f>IF(P24="","",IF(P28="","",IF(P24&lt;P28,"V",IF(P24&gt;P28,"D","N"))))</f>
        <v/>
      </c>
      <c r="AT28" s="228"/>
      <c r="AU28" s="228"/>
      <c r="AV28" s="228"/>
      <c r="AW28" s="228"/>
      <c r="AX28" s="228"/>
      <c r="AY28" s="225" t="str">
        <f>IF(V28="","",IF(V29="","",IF(V28&gt;V29,"V",IF(V28&lt;V29,"D","N"))))</f>
        <v/>
      </c>
      <c r="AZ28" s="228"/>
      <c r="BA28" s="228"/>
      <c r="BB28" s="228"/>
      <c r="BC28" s="225" t="str">
        <f>IF(Z28="","",IF(Z30="","",IF(Z28&gt;Z30,"V",IF(Z28&lt;Z30,"D","N"))))</f>
        <v/>
      </c>
      <c r="BD28" s="228"/>
      <c r="BE28" s="228"/>
      <c r="BF28" s="225" t="str">
        <f>IF(AC27="","",IF(AC28="","",IF(AC27&lt;AC28,"V",IF(AC27&gt;AC28,"D","N"))))</f>
        <v/>
      </c>
      <c r="BG28" s="228"/>
      <c r="BH28" s="220" t="str">
        <f t="shared" si="11"/>
        <v/>
      </c>
      <c r="BI28" s="220" t="str">
        <f t="shared" si="12"/>
        <v/>
      </c>
      <c r="BJ28" s="220" t="str">
        <f t="shared" si="13"/>
        <v/>
      </c>
      <c r="BK28" s="220" t="str">
        <f t="shared" si="14"/>
        <v/>
      </c>
      <c r="BL28" s="220" t="str">
        <f t="shared" si="15"/>
        <v/>
      </c>
      <c r="BM28" s="220" t="str">
        <f>IF(B28="","",SUM(E26,I25,K23,P24,V29,Z30,AC27))</f>
        <v/>
      </c>
      <c r="BN28" s="220" t="str">
        <f t="shared" si="16"/>
        <v/>
      </c>
      <c r="BP28" s="123" t="str">
        <f t="shared" si="17"/>
        <v/>
      </c>
      <c r="BQ28" s="124"/>
      <c r="BR28" s="27" t="str">
        <f t="shared" si="18"/>
        <v/>
      </c>
      <c r="BS28" s="112" t="str">
        <f t="shared" si="19"/>
        <v/>
      </c>
    </row>
    <row r="29" spans="2:71" ht="15" customHeight="1">
      <c r="B29" s="227"/>
      <c r="C29" s="218"/>
      <c r="D29" s="219"/>
      <c r="E29" s="219"/>
      <c r="F29" s="257" t="str">
        <f>IF($D$6="OUI","A","")</f>
        <v/>
      </c>
      <c r="G29" s="219"/>
      <c r="H29" s="218"/>
      <c r="I29" s="219"/>
      <c r="J29" s="219"/>
      <c r="K29" s="219"/>
      <c r="L29" s="257" t="str">
        <f>IF($D$6="OUI","A","")</f>
        <v/>
      </c>
      <c r="M29" s="219"/>
      <c r="N29" s="218"/>
      <c r="O29" s="219"/>
      <c r="P29" s="219"/>
      <c r="Q29" s="218"/>
      <c r="R29" s="219"/>
      <c r="S29" s="219"/>
      <c r="T29" s="257" t="str">
        <f>IF($D$6="OUI","A","")</f>
        <v/>
      </c>
      <c r="U29" s="219"/>
      <c r="V29" s="218"/>
      <c r="W29" s="219"/>
      <c r="X29" s="219"/>
      <c r="Y29" s="218"/>
      <c r="Z29" s="219"/>
      <c r="AA29" s="219"/>
      <c r="AB29" s="219"/>
      <c r="AC29" s="219"/>
      <c r="AD29" s="218"/>
      <c r="AE29" s="220" t="str">
        <f t="shared" si="10"/>
        <v/>
      </c>
      <c r="AF29" s="225" t="str">
        <f>IF(C23="","",IF(C29="","",IF(C23&lt;C29,"V",IF(C23&gt;C29,"D","N"))))</f>
        <v/>
      </c>
      <c r="AG29" s="228"/>
      <c r="AH29" s="228"/>
      <c r="AI29" s="228"/>
      <c r="AJ29" s="228"/>
      <c r="AK29" s="225" t="str">
        <f>IF(H24="","",IF(H29="","",IF(H24&lt;H29,"V",IF(H24&gt;H29,"D","N"))))</f>
        <v/>
      </c>
      <c r="AL29" s="228"/>
      <c r="AM29" s="228"/>
      <c r="AN29" s="228"/>
      <c r="AO29" s="228"/>
      <c r="AP29" s="228"/>
      <c r="AQ29" s="225" t="str">
        <f>IF(N26="","",IF(N29="","",IF(N26&lt;N29,"V",IF(N26&gt;N29,"D","N"))))</f>
        <v/>
      </c>
      <c r="AR29" s="228"/>
      <c r="AS29" s="228"/>
      <c r="AT29" s="225" t="str">
        <f>IF(Q25="","",IF(Q29="","",IF(Q25&lt;Q29,"V",IF(Q25&gt;Q29,"D","N"))))</f>
        <v/>
      </c>
      <c r="AU29" s="228"/>
      <c r="AV29" s="228"/>
      <c r="AW29" s="228"/>
      <c r="AX29" s="228"/>
      <c r="AY29" s="225" t="str">
        <f>IF(V28="","",IF(V29="","",IF(V28&lt;V29,"V",IF(V28&gt;V29,"D","N"))))</f>
        <v/>
      </c>
      <c r="AZ29" s="228"/>
      <c r="BA29" s="228"/>
      <c r="BB29" s="225" t="str">
        <f>IF(Y27="","",IF(Y29="","",IF(Y27&lt;Y29,"V",IF(Y27&gt;Y29,"D","N"))))</f>
        <v/>
      </c>
      <c r="BC29" s="228"/>
      <c r="BD29" s="228"/>
      <c r="BE29" s="228"/>
      <c r="BF29" s="228"/>
      <c r="BG29" s="225" t="str">
        <f>IF(AD29="","",IF(AD30="","",IF(AD29&gt;AD30,"V",IF(AD29&lt;AD30,"D","N"))))</f>
        <v/>
      </c>
      <c r="BH29" s="220" t="str">
        <f t="shared" si="11"/>
        <v/>
      </c>
      <c r="BI29" s="220" t="str">
        <f t="shared" si="12"/>
        <v/>
      </c>
      <c r="BJ29" s="220" t="str">
        <f t="shared" si="13"/>
        <v/>
      </c>
      <c r="BK29" s="220" t="str">
        <f t="shared" si="14"/>
        <v/>
      </c>
      <c r="BL29" s="220" t="str">
        <f t="shared" si="15"/>
        <v/>
      </c>
      <c r="BM29" s="220" t="str">
        <f>IF(B29="","",SUM(C23,H24,N26,Q25,V28,Y27,AD30))</f>
        <v/>
      </c>
      <c r="BN29" s="220" t="str">
        <f t="shared" si="16"/>
        <v/>
      </c>
      <c r="BP29" s="123" t="str">
        <f t="shared" si="17"/>
        <v/>
      </c>
      <c r="BQ29" s="124"/>
      <c r="BR29" s="27" t="str">
        <f t="shared" si="18"/>
        <v/>
      </c>
      <c r="BS29" s="112" t="str">
        <f t="shared" si="19"/>
        <v/>
      </c>
    </row>
    <row r="30" spans="2:71" ht="15" customHeight="1">
      <c r="B30" s="227"/>
      <c r="C30" s="219"/>
      <c r="D30" s="218"/>
      <c r="E30" s="219"/>
      <c r="F30" s="219"/>
      <c r="G30" s="218"/>
      <c r="H30" s="219"/>
      <c r="I30" s="257" t="str">
        <f>IF($D$6="OUI","A","")</f>
        <v/>
      </c>
      <c r="J30" s="249"/>
      <c r="K30" s="219"/>
      <c r="L30" s="219"/>
      <c r="M30" s="218"/>
      <c r="N30" s="219"/>
      <c r="O30" s="257" t="str">
        <f>IF($D$6="OUI","A","")</f>
        <v/>
      </c>
      <c r="P30" s="219"/>
      <c r="Q30" s="219"/>
      <c r="R30" s="218"/>
      <c r="S30" s="219"/>
      <c r="T30" s="218"/>
      <c r="U30" s="219"/>
      <c r="V30" s="219"/>
      <c r="W30" s="257" t="str">
        <f>IF($D$6="OUI","A","")</f>
        <v/>
      </c>
      <c r="X30" s="219"/>
      <c r="Y30" s="219"/>
      <c r="Z30" s="218"/>
      <c r="AA30" s="219"/>
      <c r="AB30" s="257" t="str">
        <f>IF($D$6="OUI","A","")</f>
        <v/>
      </c>
      <c r="AC30" s="219"/>
      <c r="AD30" s="218"/>
      <c r="AE30" s="220" t="str">
        <f t="shared" si="10"/>
        <v/>
      </c>
      <c r="AF30" s="228"/>
      <c r="AG30" s="225" t="str">
        <f>IF(D24="","",IF(D30="","",IF(D24&lt;D30,"V",IF(D24&gt;D30,"D","N"))))</f>
        <v/>
      </c>
      <c r="AH30" s="228"/>
      <c r="AI30" s="228"/>
      <c r="AJ30" s="225" t="str">
        <f>IF(G23="","",IF(G30="","",IF(G23&lt;G30,"V",IF(G23&gt;G30,"D","N"))))</f>
        <v/>
      </c>
      <c r="AK30" s="228"/>
      <c r="AL30" s="228"/>
      <c r="AM30" s="228"/>
      <c r="AN30" s="228"/>
      <c r="AO30" s="228"/>
      <c r="AP30" s="225" t="str">
        <f>IF(M25="","",IF(M30="","",IF(M25&lt;M30,"V",IF(M25&gt;M30,"D","N"))))</f>
        <v/>
      </c>
      <c r="AQ30" s="228"/>
      <c r="AR30" s="228"/>
      <c r="AS30" s="228"/>
      <c r="AT30" s="228"/>
      <c r="AU30" s="225" t="str">
        <f>IF(R26="","",IF(R30="","",IF(R26&lt;R30,"V",IF(R26&gt;R30,"D","N"))))</f>
        <v/>
      </c>
      <c r="AV30" s="228"/>
      <c r="AW30" s="225" t="str">
        <f>IF(T27="","",IF(T30="","",IF(T27&lt;T30,"V",IF(T27&gt;T30,"D","N"))))</f>
        <v/>
      </c>
      <c r="AX30" s="228"/>
      <c r="AY30" s="228"/>
      <c r="AZ30" s="228"/>
      <c r="BA30" s="228"/>
      <c r="BB30" s="228"/>
      <c r="BC30" s="225" t="str">
        <f>IF(Z28="","",IF(Z30="","",IF(Z28&lt;Z30,"V",IF(Z28&gt;Z30,"D","N"))))</f>
        <v/>
      </c>
      <c r="BD30" s="228"/>
      <c r="BE30" s="228"/>
      <c r="BF30" s="228"/>
      <c r="BG30" s="225" t="str">
        <f>IF(AD29="","",IF(AD30="","",IF(AD29&lt;AD30,"V",IF(AD29&gt;AD30,"D","N"))))</f>
        <v/>
      </c>
      <c r="BH30" s="220" t="str">
        <f t="shared" si="11"/>
        <v/>
      </c>
      <c r="BI30" s="220" t="str">
        <f t="shared" si="12"/>
        <v/>
      </c>
      <c r="BJ30" s="220" t="str">
        <f t="shared" si="13"/>
        <v/>
      </c>
      <c r="BK30" s="220" t="str">
        <f t="shared" si="14"/>
        <v/>
      </c>
      <c r="BL30" s="220" t="str">
        <f t="shared" si="15"/>
        <v/>
      </c>
      <c r="BM30" s="220" t="str">
        <f>IF(B30="","",SUM(D24,G23,M25,R26,T27,Z28,AD29))</f>
        <v/>
      </c>
      <c r="BN30" s="220" t="str">
        <f t="shared" si="16"/>
        <v/>
      </c>
      <c r="BP30" s="123" t="str">
        <f t="shared" si="17"/>
        <v/>
      </c>
      <c r="BQ30" s="124"/>
      <c r="BR30" s="27" t="str">
        <f t="shared" si="18"/>
        <v/>
      </c>
      <c r="BS30" s="112" t="str">
        <f t="shared" si="19"/>
        <v/>
      </c>
    </row>
    <row r="31" spans="2:71" ht="13.5" customHeight="1"/>
    <row r="32" spans="2:71" ht="13.5" customHeight="1"/>
    <row r="33" spans="2:71" ht="18" customHeight="1">
      <c r="B33" s="244" t="s">
        <v>233</v>
      </c>
      <c r="C33" s="33"/>
      <c r="D33" s="34"/>
      <c r="E33" s="172"/>
      <c r="F33" s="34"/>
      <c r="G33" s="34"/>
      <c r="H33" s="34"/>
      <c r="I33" s="176"/>
      <c r="J33" s="34"/>
      <c r="K33" s="34"/>
      <c r="L33" s="176"/>
      <c r="M33" s="34"/>
      <c r="N33" s="34"/>
      <c r="O33" s="34"/>
      <c r="P33" s="34" t="s">
        <v>366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5"/>
      <c r="AE33" s="177"/>
      <c r="AF33" s="46"/>
      <c r="AG33" s="46"/>
      <c r="AH33" s="47"/>
      <c r="AI33" s="46"/>
      <c r="AJ33" s="46"/>
      <c r="AK33" s="46"/>
      <c r="AL33" s="46"/>
      <c r="AM33" s="46"/>
      <c r="AN33" s="46"/>
      <c r="AO33" s="48"/>
      <c r="AP33" s="46"/>
      <c r="AQ33" s="46"/>
      <c r="AR33" s="46"/>
      <c r="AS33" s="46" t="s">
        <v>230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178"/>
      <c r="BI33" s="34" t="str">
        <f>"SUIVI DES MATCHS (G="&amp;IF($D$3="",0,$D$3)&amp;"pts / N="&amp;IF($D$4="",0,$D$4)&amp;"pts / P="&amp;IF($D$5="",0,$D$5)&amp;"pts)"</f>
        <v>SUIVI DES MATCHS (G=0pts / N=0pts / P=0pts)</v>
      </c>
      <c r="BJ33" s="178"/>
      <c r="BK33" s="179"/>
      <c r="BL33" s="33"/>
      <c r="BM33" s="34" t="s">
        <v>221</v>
      </c>
      <c r="BN33" s="35"/>
      <c r="BP33" s="290" t="s">
        <v>229</v>
      </c>
      <c r="BQ33" s="288" t="s">
        <v>367</v>
      </c>
      <c r="BR33" s="108" t="s">
        <v>334</v>
      </c>
      <c r="BS33" s="108" t="s">
        <v>229</v>
      </c>
    </row>
    <row r="34" spans="2:71" ht="18" customHeight="1">
      <c r="B34" s="32" t="s">
        <v>317</v>
      </c>
      <c r="C34" s="32" t="s">
        <v>217</v>
      </c>
      <c r="D34" s="32" t="s">
        <v>218</v>
      </c>
      <c r="E34" s="32" t="s">
        <v>219</v>
      </c>
      <c r="F34" s="32" t="s">
        <v>241</v>
      </c>
      <c r="G34" s="32" t="s">
        <v>242</v>
      </c>
      <c r="H34" s="32" t="s">
        <v>243</v>
      </c>
      <c r="I34" s="32" t="s">
        <v>246</v>
      </c>
      <c r="J34" s="32" t="s">
        <v>247</v>
      </c>
      <c r="K34" s="32" t="s">
        <v>248</v>
      </c>
      <c r="L34" s="32" t="s">
        <v>249</v>
      </c>
      <c r="M34" s="32" t="s">
        <v>250</v>
      </c>
      <c r="N34" s="32" t="s">
        <v>251</v>
      </c>
      <c r="O34" s="32" t="s">
        <v>252</v>
      </c>
      <c r="P34" s="32" t="s">
        <v>253</v>
      </c>
      <c r="Q34" s="32" t="s">
        <v>254</v>
      </c>
      <c r="R34" s="32" t="s">
        <v>255</v>
      </c>
      <c r="S34" s="32" t="s">
        <v>256</v>
      </c>
      <c r="T34" s="32" t="s">
        <v>257</v>
      </c>
      <c r="U34" s="32" t="s">
        <v>258</v>
      </c>
      <c r="V34" s="32" t="s">
        <v>259</v>
      </c>
      <c r="W34" s="32" t="s">
        <v>260</v>
      </c>
      <c r="X34" s="32" t="s">
        <v>261</v>
      </c>
      <c r="Y34" s="32" t="s">
        <v>262</v>
      </c>
      <c r="Z34" s="32" t="s">
        <v>263</v>
      </c>
      <c r="AA34" s="32" t="s">
        <v>264</v>
      </c>
      <c r="AB34" s="32" t="s">
        <v>265</v>
      </c>
      <c r="AC34" s="32" t="s">
        <v>266</v>
      </c>
      <c r="AD34" s="32" t="s">
        <v>267</v>
      </c>
      <c r="AE34" s="32" t="s">
        <v>222</v>
      </c>
      <c r="AF34" s="30" t="s">
        <v>217</v>
      </c>
      <c r="AG34" s="30" t="s">
        <v>218</v>
      </c>
      <c r="AH34" s="30" t="s">
        <v>219</v>
      </c>
      <c r="AI34" s="30" t="s">
        <v>241</v>
      </c>
      <c r="AJ34" s="30" t="s">
        <v>242</v>
      </c>
      <c r="AK34" s="30" t="s">
        <v>243</v>
      </c>
      <c r="AL34" s="30" t="s">
        <v>246</v>
      </c>
      <c r="AM34" s="30" t="s">
        <v>247</v>
      </c>
      <c r="AN34" s="30" t="s">
        <v>248</v>
      </c>
      <c r="AO34" s="30" t="s">
        <v>249</v>
      </c>
      <c r="AP34" s="30" t="s">
        <v>250</v>
      </c>
      <c r="AQ34" s="30" t="s">
        <v>251</v>
      </c>
      <c r="AR34" s="30" t="s">
        <v>252</v>
      </c>
      <c r="AS34" s="30" t="s">
        <v>253</v>
      </c>
      <c r="AT34" s="30" t="s">
        <v>254</v>
      </c>
      <c r="AU34" s="30" t="s">
        <v>255</v>
      </c>
      <c r="AV34" s="30" t="s">
        <v>256</v>
      </c>
      <c r="AW34" s="30" t="s">
        <v>257</v>
      </c>
      <c r="AX34" s="30" t="s">
        <v>258</v>
      </c>
      <c r="AY34" s="30" t="s">
        <v>259</v>
      </c>
      <c r="AZ34" s="30" t="s">
        <v>260</v>
      </c>
      <c r="BA34" s="30" t="s">
        <v>261</v>
      </c>
      <c r="BB34" s="30" t="s">
        <v>262</v>
      </c>
      <c r="BC34" s="30" t="s">
        <v>263</v>
      </c>
      <c r="BD34" s="30" t="s">
        <v>264</v>
      </c>
      <c r="BE34" s="30" t="s">
        <v>265</v>
      </c>
      <c r="BF34" s="30" t="s">
        <v>266</v>
      </c>
      <c r="BG34" s="30" t="s">
        <v>267</v>
      </c>
      <c r="BH34" s="32" t="s">
        <v>223</v>
      </c>
      <c r="BI34" s="32" t="s">
        <v>224</v>
      </c>
      <c r="BJ34" s="32" t="s">
        <v>225</v>
      </c>
      <c r="BK34" s="32" t="s">
        <v>220</v>
      </c>
      <c r="BL34" s="32" t="s">
        <v>226</v>
      </c>
      <c r="BM34" s="32" t="s">
        <v>227</v>
      </c>
      <c r="BN34" s="32" t="s">
        <v>270</v>
      </c>
      <c r="BP34" s="291"/>
      <c r="BQ34" s="289"/>
      <c r="BR34" s="110" t="s">
        <v>335</v>
      </c>
      <c r="BS34" s="110" t="s">
        <v>336</v>
      </c>
    </row>
    <row r="35" spans="2:71" ht="15" customHeight="1">
      <c r="B35" s="227"/>
      <c r="C35" s="218"/>
      <c r="D35" s="219"/>
      <c r="E35" s="257" t="str">
        <f>IF($D$6="OUI","A","")</f>
        <v/>
      </c>
      <c r="F35" s="219"/>
      <c r="G35" s="218"/>
      <c r="H35" s="219"/>
      <c r="I35" s="219"/>
      <c r="J35" s="219"/>
      <c r="K35" s="218"/>
      <c r="L35" s="219"/>
      <c r="M35" s="249"/>
      <c r="N35" s="219"/>
      <c r="O35" s="218"/>
      <c r="P35" s="219"/>
      <c r="Q35" s="219"/>
      <c r="R35" s="249"/>
      <c r="S35" s="257" t="str">
        <f>IF($D$6="OUI","A","")</f>
        <v/>
      </c>
      <c r="T35" s="219"/>
      <c r="U35" s="218"/>
      <c r="V35" s="219"/>
      <c r="W35" s="218"/>
      <c r="X35" s="219"/>
      <c r="Y35" s="249"/>
      <c r="Z35" s="219"/>
      <c r="AA35" s="218"/>
      <c r="AB35" s="219"/>
      <c r="AC35" s="257" t="str">
        <f>IF($D$6="OUI","A","")</f>
        <v/>
      </c>
      <c r="AD35" s="219"/>
      <c r="AE35" s="220" t="str">
        <f>IF(B35="","",COUNT(C35:AD35))</f>
        <v/>
      </c>
      <c r="AF35" s="225" t="str">
        <f>IF(C35="","",IF(C41="","",IF(C35&gt;C41,"V",IF(C35&lt;C41,"D","N"))))</f>
        <v/>
      </c>
      <c r="AG35" s="228"/>
      <c r="AH35" s="228"/>
      <c r="AI35" s="228"/>
      <c r="AJ35" s="225" t="str">
        <f>IF(G35="","",IF(G42="","",IF(G35&gt;G42,"V",IF(G35&lt;G42,"D","N"))))</f>
        <v/>
      </c>
      <c r="AK35" s="228"/>
      <c r="AL35" s="228"/>
      <c r="AM35" s="228"/>
      <c r="AN35" s="225" t="str">
        <f>IF(K35="","",IF(K40="","",IF(K35&gt;K40,"V",IF(K35&lt;K40,"D","N"))))</f>
        <v/>
      </c>
      <c r="AO35" s="228"/>
      <c r="AP35" s="228"/>
      <c r="AQ35" s="228"/>
      <c r="AR35" s="225" t="str">
        <f>IF(O35="","",IF(O39="","",IF(O35&gt;O39,"V",IF(O35&lt;O39,"D","N"))))</f>
        <v/>
      </c>
      <c r="AS35" s="228"/>
      <c r="AT35" s="228"/>
      <c r="AU35" s="228"/>
      <c r="AV35" s="228"/>
      <c r="AW35" s="228"/>
      <c r="AX35" s="225" t="str">
        <f>IF(U35="","",IF(U38="","",IF(U35&gt;U38,"V",IF(U35&lt;U38,"D","N"))))</f>
        <v/>
      </c>
      <c r="AY35" s="228"/>
      <c r="AZ35" s="225" t="str">
        <f>IF(W35="","",IF(W37="","",IF(W35&gt;W37,"V",IF(W35&lt;W37,"D","N"))))</f>
        <v/>
      </c>
      <c r="BA35" s="228"/>
      <c r="BB35" s="228"/>
      <c r="BC35" s="228"/>
      <c r="BD35" s="225" t="str">
        <f>IF(AA35="","",IF(AA36="","",IF(AA35&gt;AA36,"V",IF(AA35&lt;AA36,"D","N"))))</f>
        <v/>
      </c>
      <c r="BE35" s="228"/>
      <c r="BF35" s="228"/>
      <c r="BG35" s="228"/>
      <c r="BH35" s="220" t="str">
        <f>IF(B35="","",COUNTIF($AF35:$BG35,"V"))</f>
        <v/>
      </c>
      <c r="BI35" s="220" t="str">
        <f>IF(B35="","",COUNTIF($AF35:$BG35,"N"))</f>
        <v/>
      </c>
      <c r="BJ35" s="220" t="str">
        <f>IF(B35="","",COUNTIF($AF35:$BG35,"D"))</f>
        <v/>
      </c>
      <c r="BK35" s="220" t="str">
        <f>IF(B35="","",(BH35*$D$3)+(BI35*$D$4)+(BJ35*$D$5))</f>
        <v/>
      </c>
      <c r="BL35" s="220" t="str">
        <f>IF(B35="","",SUM(C35:AD35))</f>
        <v/>
      </c>
      <c r="BM35" s="220" t="str">
        <f>IF(B35="","",SUM(C41,G42,K40,O39,U38,W37,AA36))</f>
        <v/>
      </c>
      <c r="BN35" s="220" t="str">
        <f>IF(B35="","",BL35-BM35)</f>
        <v/>
      </c>
      <c r="BP35" s="123" t="str">
        <f>IF(B35="","",IF(BS35=1,"1er",IF(BS35=2,"2ème",IF(BS35=3,"3ème",IF(BS35=4,"4ème",IF(BS35=5,"5ème",IF(BS35=6,"6ème",IF(BS35=7,"7ème",IF(BS35=8,"8ème","")))))))))</f>
        <v/>
      </c>
      <c r="BQ35" s="124"/>
      <c r="BR35" s="27" t="str">
        <f>IF(B35="","",IF(AE35=0,"",BK35*1000000+BN35*1000+BL35))</f>
        <v/>
      </c>
      <c r="BS35" s="112" t="str">
        <f>IF(BR35="","",RANK(BR35,$BR$35:$BR$42,0))</f>
        <v/>
      </c>
    </row>
    <row r="36" spans="2:71" ht="15" customHeight="1">
      <c r="B36" s="227"/>
      <c r="C36" s="219"/>
      <c r="D36" s="218"/>
      <c r="E36" s="219"/>
      <c r="F36" s="219"/>
      <c r="G36" s="219"/>
      <c r="H36" s="218"/>
      <c r="I36" s="219"/>
      <c r="J36" s="257" t="str">
        <f>IF($D$6="OUI","A","")</f>
        <v/>
      </c>
      <c r="K36" s="219"/>
      <c r="L36" s="218"/>
      <c r="M36" s="219"/>
      <c r="N36" s="257" t="str">
        <f>IF($D$6="OUI","A","")</f>
        <v/>
      </c>
      <c r="O36" s="219"/>
      <c r="P36" s="218"/>
      <c r="Q36" s="219"/>
      <c r="R36" s="219"/>
      <c r="S36" s="218"/>
      <c r="T36" s="219"/>
      <c r="U36" s="219"/>
      <c r="V36" s="219"/>
      <c r="W36" s="219"/>
      <c r="X36" s="218"/>
      <c r="Y36" s="219"/>
      <c r="Z36" s="219"/>
      <c r="AA36" s="218"/>
      <c r="AB36" s="219"/>
      <c r="AC36" s="249"/>
      <c r="AD36" s="257" t="str">
        <f>IF($D$6="OUI","A","")</f>
        <v/>
      </c>
      <c r="AE36" s="220" t="str">
        <f t="shared" ref="AE36:AE42" si="20">IF(B36="","",COUNT(C36:AD36))</f>
        <v/>
      </c>
      <c r="AF36" s="228"/>
      <c r="AG36" s="225" t="str">
        <f>IF(D36="","",IF(D42="","",IF(D36&gt;D42,"V",IF(D36&lt;D42,"D","N"))))</f>
        <v/>
      </c>
      <c r="AH36" s="228"/>
      <c r="AI36" s="228"/>
      <c r="AJ36" s="228"/>
      <c r="AK36" s="225" t="str">
        <f>IF(H36="","",IF(H41="","",IF(H36&gt;H41,"V",IF(H36&lt;H41,"D","N"))))</f>
        <v/>
      </c>
      <c r="AL36" s="228"/>
      <c r="AM36" s="228"/>
      <c r="AN36" s="228"/>
      <c r="AO36" s="225" t="str">
        <f>IF(L36="","",IF(L39="","",IF(L36&gt;L39,"V",IF(L36&lt;L39,"D","N"))))</f>
        <v/>
      </c>
      <c r="AP36" s="228"/>
      <c r="AQ36" s="228"/>
      <c r="AR36" s="228"/>
      <c r="AS36" s="225" t="str">
        <f>IF(P36="","",IF(P40="","",IF(P36&gt;P40,"V",IF(P36&lt;P40,"D","N"))))</f>
        <v/>
      </c>
      <c r="AT36" s="228"/>
      <c r="AU36" s="228"/>
      <c r="AV36" s="225" t="str">
        <f>IF(S36="","",IF(S37="","",IF(S36&gt;S37,"V",IF(S36&lt;S37,"D","N"))))</f>
        <v/>
      </c>
      <c r="AW36" s="228"/>
      <c r="AX36" s="228"/>
      <c r="AY36" s="228"/>
      <c r="AZ36" s="228"/>
      <c r="BA36" s="225" t="str">
        <f>IF(X36="","",IF(X38="","",IF(X36&gt;X38,"V",IF(X36&lt;X38,"D","N"))))</f>
        <v/>
      </c>
      <c r="BB36" s="228"/>
      <c r="BC36" s="228"/>
      <c r="BD36" s="225" t="str">
        <f>IF(AA35="","",IF(AA36="","",IF(AA35&lt;AA36,"V",IF(AA35&gt;AA36,"D","N"))))</f>
        <v/>
      </c>
      <c r="BE36" s="228"/>
      <c r="BF36" s="228"/>
      <c r="BG36" s="228"/>
      <c r="BH36" s="220" t="str">
        <f t="shared" ref="BH36:BH42" si="21">IF(B36="","",COUNTIF($AF36:$BG36,"V"))</f>
        <v/>
      </c>
      <c r="BI36" s="220" t="str">
        <f t="shared" ref="BI36:BI42" si="22">IF(B36="","",COUNTIF($AF36:$BG36,"N"))</f>
        <v/>
      </c>
      <c r="BJ36" s="220" t="str">
        <f t="shared" ref="BJ36:BJ42" si="23">IF(B36="","",COUNTIF($AF36:$BG36,"D"))</f>
        <v/>
      </c>
      <c r="BK36" s="220" t="str">
        <f t="shared" ref="BK36:BK42" si="24">IF(B36="","",(BH36*$D$3)+(BI36*$D$4)+(BJ36*$D$5))</f>
        <v/>
      </c>
      <c r="BL36" s="220" t="str">
        <f t="shared" ref="BL36:BL42" si="25">IF(B36="","",SUM(C36:AD36))</f>
        <v/>
      </c>
      <c r="BM36" s="220" t="str">
        <f>IF(B36="","",SUM(D42,H41,L39,P40,S37,X38,AA35))</f>
        <v/>
      </c>
      <c r="BN36" s="220" t="str">
        <f t="shared" ref="BN36:BN42" si="26">IF(B36="","",BL36-BM36)</f>
        <v/>
      </c>
      <c r="BP36" s="123" t="str">
        <f t="shared" ref="BP36:BP42" si="27">IF(B36="","",IF(BS36=1,"1er",IF(BS36=2,"2ème",IF(BS36=3,"3ème",IF(BS36=4,"4ème",IF(BS36=5,"5ème",IF(BS36=6,"6ème",IF(BS36=7,"7ème",IF(BS36=8,"8ème","")))))))))</f>
        <v/>
      </c>
      <c r="BQ36" s="124"/>
      <c r="BR36" s="27" t="str">
        <f t="shared" ref="BR36:BR42" si="28">IF(B36="","",IF(AE36=0,"",BK36*1000000+BN36*1000+BL36))</f>
        <v/>
      </c>
      <c r="BS36" s="112" t="str">
        <f t="shared" ref="BS36:BS42" si="29">IF(BR36="","",RANK(BR36,$BR$35:$BR$42,0))</f>
        <v/>
      </c>
    </row>
    <row r="37" spans="2:71" ht="15" customHeight="1">
      <c r="B37" s="227"/>
      <c r="C37" s="249"/>
      <c r="D37" s="257" t="str">
        <f>IF($D$6="OUI","A","")</f>
        <v/>
      </c>
      <c r="E37" s="219"/>
      <c r="F37" s="218"/>
      <c r="G37" s="219"/>
      <c r="H37" s="219"/>
      <c r="I37" s="218"/>
      <c r="J37" s="219"/>
      <c r="K37" s="257" t="str">
        <f>IF($D$6="OUI","A","")</f>
        <v/>
      </c>
      <c r="L37" s="219"/>
      <c r="M37" s="218"/>
      <c r="N37" s="219"/>
      <c r="O37" s="219"/>
      <c r="P37" s="219"/>
      <c r="Q37" s="218"/>
      <c r="R37" s="219"/>
      <c r="S37" s="218"/>
      <c r="T37" s="219"/>
      <c r="U37" s="257" t="str">
        <f>IF($D$6="OUI","A","")</f>
        <v/>
      </c>
      <c r="V37" s="219"/>
      <c r="W37" s="218"/>
      <c r="X37" s="219"/>
      <c r="Y37" s="257" t="str">
        <f>IF($D$6="OUI","A","")</f>
        <v/>
      </c>
      <c r="Z37" s="249"/>
      <c r="AA37" s="219"/>
      <c r="AB37" s="218"/>
      <c r="AC37" s="219"/>
      <c r="AD37" s="219"/>
      <c r="AE37" s="220" t="str">
        <f t="shared" si="20"/>
        <v/>
      </c>
      <c r="AF37" s="228"/>
      <c r="AG37" s="228"/>
      <c r="AH37" s="228"/>
      <c r="AI37" s="225" t="str">
        <f>IF(F37="","",IF(F39="","",IF(F37&gt;F39,"V",IF(F37&lt;F39,"D","N"))))</f>
        <v/>
      </c>
      <c r="AJ37" s="228"/>
      <c r="AK37" s="228"/>
      <c r="AL37" s="225" t="str">
        <f>IF(I37="","",IF(I40="","",IF(I37&gt;I40,"V",IF(I37&lt;I40,"D","N"))))</f>
        <v/>
      </c>
      <c r="AM37" s="228"/>
      <c r="AN37" s="228"/>
      <c r="AO37" s="228"/>
      <c r="AP37" s="225" t="str">
        <f>IF(M37="","",IF(M42="","",IF(M37&gt;M42,"V",IF(M37&lt;M42,"D","N"))))</f>
        <v/>
      </c>
      <c r="AQ37" s="228"/>
      <c r="AR37" s="228"/>
      <c r="AS37" s="228"/>
      <c r="AT37" s="225" t="str">
        <f>IF(Q37="","",IF(Q41="","",IF(Q37&gt;Q41,"V",IF(Q37&lt;Q41,"D","N"))))</f>
        <v/>
      </c>
      <c r="AU37" s="228"/>
      <c r="AV37" s="225" t="str">
        <f>IF(S36="","",IF(S37="","",IF(S36&lt;S37,"V",IF(S36&gt;S37,"D","N"))))</f>
        <v/>
      </c>
      <c r="AW37" s="228"/>
      <c r="AX37" s="228"/>
      <c r="AY37" s="228"/>
      <c r="AZ37" s="225" t="str">
        <f>IF(W35="","",IF(W37="","",IF(W35&lt;W37,"V",IF(W35&gt;W37,"D","N"))))</f>
        <v/>
      </c>
      <c r="BA37" s="228"/>
      <c r="BB37" s="228"/>
      <c r="BC37" s="228"/>
      <c r="BD37" s="228"/>
      <c r="BE37" s="225" t="str">
        <f>IF(AB37="","",IF(AB38="","",IF(AB37&gt;AB38,"V",IF(AB37&lt;AB38,"D","N"))))</f>
        <v/>
      </c>
      <c r="BF37" s="228"/>
      <c r="BG37" s="228"/>
      <c r="BH37" s="220" t="str">
        <f t="shared" si="21"/>
        <v/>
      </c>
      <c r="BI37" s="220" t="str">
        <f t="shared" si="22"/>
        <v/>
      </c>
      <c r="BJ37" s="220" t="str">
        <f t="shared" si="23"/>
        <v/>
      </c>
      <c r="BK37" s="220" t="str">
        <f t="shared" si="24"/>
        <v/>
      </c>
      <c r="BL37" s="220" t="str">
        <f t="shared" si="25"/>
        <v/>
      </c>
      <c r="BM37" s="220" t="str">
        <f>IF(B37="","",SUM(F39,I40,M42,Q41,S36,W35,AB38))</f>
        <v/>
      </c>
      <c r="BN37" s="220" t="str">
        <f t="shared" si="26"/>
        <v/>
      </c>
      <c r="BP37" s="123" t="str">
        <f t="shared" si="27"/>
        <v/>
      </c>
      <c r="BQ37" s="124"/>
      <c r="BR37" s="27" t="str">
        <f t="shared" si="28"/>
        <v/>
      </c>
      <c r="BS37" s="112" t="str">
        <f t="shared" si="29"/>
        <v/>
      </c>
    </row>
    <row r="38" spans="2:71" ht="15" customHeight="1">
      <c r="B38" s="227"/>
      <c r="C38" s="257" t="str">
        <f>IF($D$6="OUI","A","")</f>
        <v/>
      </c>
      <c r="D38" s="219"/>
      <c r="E38" s="218"/>
      <c r="F38" s="219"/>
      <c r="G38" s="219"/>
      <c r="H38" s="219"/>
      <c r="I38" s="219"/>
      <c r="J38" s="218"/>
      <c r="K38" s="219"/>
      <c r="L38" s="219"/>
      <c r="M38" s="219"/>
      <c r="N38" s="218"/>
      <c r="O38" s="219"/>
      <c r="P38" s="257" t="str">
        <f>IF($D$6="OUI","A","")</f>
        <v/>
      </c>
      <c r="Q38" s="219"/>
      <c r="R38" s="218"/>
      <c r="S38" s="219"/>
      <c r="T38" s="219"/>
      <c r="U38" s="218"/>
      <c r="V38" s="219"/>
      <c r="W38" s="219"/>
      <c r="X38" s="218"/>
      <c r="Y38" s="219"/>
      <c r="Z38" s="257" t="str">
        <f>IF($D$6="OUI","A","")</f>
        <v/>
      </c>
      <c r="AA38" s="219"/>
      <c r="AB38" s="218"/>
      <c r="AC38" s="219"/>
      <c r="AD38" s="249"/>
      <c r="AE38" s="220" t="str">
        <f t="shared" si="20"/>
        <v/>
      </c>
      <c r="AF38" s="228"/>
      <c r="AG38" s="228"/>
      <c r="AH38" s="225" t="str">
        <f>IF(E38="","",IF(E40="","",IF(E38&gt;E40,"V",IF(E38&lt;E40,"D","N"))))</f>
        <v/>
      </c>
      <c r="AI38" s="228"/>
      <c r="AJ38" s="228"/>
      <c r="AK38" s="228"/>
      <c r="AL38" s="228"/>
      <c r="AM38" s="225" t="str">
        <f>IF(J38="","",IF(J39="","",IF(J38&gt;J39,"V",IF(J38&lt;J39,"D","N"))))</f>
        <v/>
      </c>
      <c r="AN38" s="228"/>
      <c r="AO38" s="228"/>
      <c r="AP38" s="228"/>
      <c r="AQ38" s="225" t="str">
        <f>IF(N38="","",IF(N41="","",IF(N38&gt;N41,"V",IF(N38&lt;N41,"D","N"))))</f>
        <v/>
      </c>
      <c r="AR38" s="228"/>
      <c r="AS38" s="228"/>
      <c r="AT38" s="228"/>
      <c r="AU38" s="225" t="str">
        <f>IF(R38="","",IF(R42="","",IF(R38&gt;R42,"V",IF(R38&lt;R42,"D","N"))))</f>
        <v/>
      </c>
      <c r="AV38" s="228"/>
      <c r="AW38" s="228"/>
      <c r="AX38" s="225" t="str">
        <f>IF(U35="","",IF(U38="","",IF(U35&lt;U38,"V",IF(U35&gt;U38,"D","N"))))</f>
        <v/>
      </c>
      <c r="AY38" s="228"/>
      <c r="AZ38" s="228"/>
      <c r="BA38" s="225" t="str">
        <f>IF(X36="","",IF(X38="","",IF(X36&lt;X38,"V",IF(X36&gt;X38,"D","N"))))</f>
        <v/>
      </c>
      <c r="BB38" s="228"/>
      <c r="BC38" s="228"/>
      <c r="BD38" s="228"/>
      <c r="BE38" s="225" t="str">
        <f>IF(AB37="","",IF(AB38="","",IF(AB37&lt;AB38,"V",IF(AB37&gt;AB38,"D","N"))))</f>
        <v/>
      </c>
      <c r="BF38" s="228"/>
      <c r="BG38" s="228"/>
      <c r="BH38" s="220" t="str">
        <f t="shared" si="21"/>
        <v/>
      </c>
      <c r="BI38" s="220" t="str">
        <f t="shared" si="22"/>
        <v/>
      </c>
      <c r="BJ38" s="220" t="str">
        <f t="shared" si="23"/>
        <v/>
      </c>
      <c r="BK38" s="220" t="str">
        <f t="shared" si="24"/>
        <v/>
      </c>
      <c r="BL38" s="220" t="str">
        <f t="shared" si="25"/>
        <v/>
      </c>
      <c r="BM38" s="220" t="str">
        <f>IF(B38="","",SUM(E40,J39,N41,R42,U35,X36,AB37))</f>
        <v/>
      </c>
      <c r="BN38" s="220" t="str">
        <f t="shared" si="26"/>
        <v/>
      </c>
      <c r="BP38" s="123" t="str">
        <f t="shared" si="27"/>
        <v/>
      </c>
      <c r="BQ38" s="124"/>
      <c r="BR38" s="27" t="str">
        <f t="shared" si="28"/>
        <v/>
      </c>
      <c r="BS38" s="112" t="str">
        <f t="shared" si="29"/>
        <v/>
      </c>
    </row>
    <row r="39" spans="2:71" ht="15" customHeight="1">
      <c r="B39" s="227"/>
      <c r="C39" s="219"/>
      <c r="D39" s="219"/>
      <c r="E39" s="219"/>
      <c r="F39" s="218"/>
      <c r="G39" s="219"/>
      <c r="H39" s="257" t="str">
        <f>IF($D$6="OUI","A","")</f>
        <v/>
      </c>
      <c r="I39" s="219"/>
      <c r="J39" s="218"/>
      <c r="K39" s="219"/>
      <c r="L39" s="218"/>
      <c r="M39" s="219"/>
      <c r="N39" s="219"/>
      <c r="O39" s="218"/>
      <c r="P39" s="219"/>
      <c r="Q39" s="257" t="str">
        <f>IF($D$6="OUI","A","")</f>
        <v/>
      </c>
      <c r="R39" s="219"/>
      <c r="S39" s="219"/>
      <c r="T39" s="218"/>
      <c r="U39" s="219"/>
      <c r="V39" s="257" t="str">
        <f>IF($D$6="OUI","A","")</f>
        <v/>
      </c>
      <c r="W39" s="219"/>
      <c r="X39" s="219"/>
      <c r="Y39" s="218"/>
      <c r="Z39" s="219"/>
      <c r="AA39" s="257" t="str">
        <f>IF($D$6="OUI","A","")</f>
        <v/>
      </c>
      <c r="AB39" s="219"/>
      <c r="AC39" s="218"/>
      <c r="AD39" s="219"/>
      <c r="AE39" s="220" t="str">
        <f t="shared" si="20"/>
        <v/>
      </c>
      <c r="AF39" s="228"/>
      <c r="AG39" s="228"/>
      <c r="AH39" s="228"/>
      <c r="AI39" s="225" t="str">
        <f>IF(F37="","",IF(F39="","",IF(F37&lt;F39,"V",IF(F37&gt;F39,"D","N"))))</f>
        <v/>
      </c>
      <c r="AJ39" s="228"/>
      <c r="AK39" s="228"/>
      <c r="AL39" s="228"/>
      <c r="AM39" s="225" t="str">
        <f>IF(J38="","",IF(J39="","",IF(J38&lt;J39,"V",IF(J38&gt;J39,"D","N"))))</f>
        <v/>
      </c>
      <c r="AN39" s="228"/>
      <c r="AO39" s="225" t="str">
        <f>IF(L36="","",IF(L39="","",IF(L36&lt;L39,"V",IF(L36&gt;L39,"D","N"))))</f>
        <v/>
      </c>
      <c r="AP39" s="228"/>
      <c r="AQ39" s="228"/>
      <c r="AR39" s="225" t="str">
        <f>IF(O35="","",IF(O39="","",IF(O35&lt;O39,"V",IF(O35&gt;O39,"D","N"))))</f>
        <v/>
      </c>
      <c r="AS39" s="228"/>
      <c r="AT39" s="228"/>
      <c r="AU39" s="228"/>
      <c r="AV39" s="228"/>
      <c r="AW39" s="225" t="str">
        <f>IF(T39="","",IF(T42="","",IF(T39&gt;T42,"V",IF(T39&lt;T42,"D","N"))))</f>
        <v/>
      </c>
      <c r="AX39" s="228"/>
      <c r="AY39" s="228"/>
      <c r="AZ39" s="228"/>
      <c r="BA39" s="228"/>
      <c r="BB39" s="225" t="str">
        <f>IF(Y39="","",IF(Y41="","",IF(Y39&gt;Y41,"V",IF(Y39&lt;Y41,"D","N"))))</f>
        <v/>
      </c>
      <c r="BC39" s="228"/>
      <c r="BD39" s="228"/>
      <c r="BE39" s="228"/>
      <c r="BF39" s="225" t="str">
        <f>IF(AC39="","",IF(AC40="","",IF(AC39&gt;AC40,"V",IF(AC39&lt;AC40,"D","N"))))</f>
        <v/>
      </c>
      <c r="BG39" s="228"/>
      <c r="BH39" s="220" t="str">
        <f t="shared" si="21"/>
        <v/>
      </c>
      <c r="BI39" s="220" t="str">
        <f t="shared" si="22"/>
        <v/>
      </c>
      <c r="BJ39" s="220" t="str">
        <f t="shared" si="23"/>
        <v/>
      </c>
      <c r="BK39" s="220" t="str">
        <f t="shared" si="24"/>
        <v/>
      </c>
      <c r="BL39" s="220" t="str">
        <f t="shared" si="25"/>
        <v/>
      </c>
      <c r="BM39" s="220" t="str">
        <f>IF(B39="","",SUM(F37,J38,L36,O35,T42,Y41,AC40))</f>
        <v/>
      </c>
      <c r="BN39" s="220" t="str">
        <f t="shared" si="26"/>
        <v/>
      </c>
      <c r="BP39" s="123" t="str">
        <f t="shared" si="27"/>
        <v/>
      </c>
      <c r="BQ39" s="124"/>
      <c r="BR39" s="27" t="str">
        <f t="shared" si="28"/>
        <v/>
      </c>
      <c r="BS39" s="112" t="str">
        <f t="shared" si="29"/>
        <v/>
      </c>
    </row>
    <row r="40" spans="2:71" ht="15" customHeight="1">
      <c r="B40" s="227"/>
      <c r="C40" s="219"/>
      <c r="D40" s="219"/>
      <c r="E40" s="218"/>
      <c r="F40" s="219"/>
      <c r="G40" s="257" t="str">
        <f>IF($D$6="OUI","A","")</f>
        <v/>
      </c>
      <c r="H40" s="219"/>
      <c r="I40" s="218"/>
      <c r="J40" s="219"/>
      <c r="K40" s="218"/>
      <c r="L40" s="219"/>
      <c r="M40" s="257" t="str">
        <f>IF($D$6="OUI","A","")</f>
        <v/>
      </c>
      <c r="N40" s="249"/>
      <c r="O40" s="219"/>
      <c r="P40" s="218"/>
      <c r="Q40" s="219"/>
      <c r="R40" s="257" t="str">
        <f>IF($D$6="OUI","A","")</f>
        <v/>
      </c>
      <c r="S40" s="249"/>
      <c r="T40" s="219"/>
      <c r="U40" s="219"/>
      <c r="V40" s="218"/>
      <c r="W40" s="219"/>
      <c r="X40" s="257" t="str">
        <f>IF($D$6="OUI","A","")</f>
        <v/>
      </c>
      <c r="Y40" s="219"/>
      <c r="Z40" s="218"/>
      <c r="AA40" s="219"/>
      <c r="AB40" s="219"/>
      <c r="AC40" s="218"/>
      <c r="AD40" s="219"/>
      <c r="AE40" s="220" t="str">
        <f t="shared" si="20"/>
        <v/>
      </c>
      <c r="AF40" s="228"/>
      <c r="AG40" s="228"/>
      <c r="AH40" s="225" t="str">
        <f>IF(E38="","",IF(E40="","",IF(E38&lt;E40,"V",IF(E38&gt;E40,"D","N"))))</f>
        <v/>
      </c>
      <c r="AI40" s="228"/>
      <c r="AJ40" s="228"/>
      <c r="AK40" s="228"/>
      <c r="AL40" s="225" t="str">
        <f>IF(I37="","",IF(I40="","",IF(I37&lt;I40,"V",IF(I37&gt;I40,"D","N"))))</f>
        <v/>
      </c>
      <c r="AM40" s="228"/>
      <c r="AN40" s="225" t="str">
        <f>IF(K35="","",IF(K40="","",IF(K35&lt;K40,"V",IF(K35&gt;K40,"D","N"))))</f>
        <v/>
      </c>
      <c r="AO40" s="228"/>
      <c r="AP40" s="228"/>
      <c r="AQ40" s="228"/>
      <c r="AR40" s="228"/>
      <c r="AS40" s="225" t="str">
        <f>IF(P36="","",IF(P40="","",IF(P36&lt;P40,"V",IF(P36&gt;P40,"D","N"))))</f>
        <v/>
      </c>
      <c r="AT40" s="228"/>
      <c r="AU40" s="228"/>
      <c r="AV40" s="228"/>
      <c r="AW40" s="228"/>
      <c r="AX40" s="228"/>
      <c r="AY40" s="225" t="str">
        <f>IF(V40="","",IF(V41="","",IF(V40&gt;V41,"V",IF(V40&lt;V41,"D","N"))))</f>
        <v/>
      </c>
      <c r="AZ40" s="228"/>
      <c r="BA40" s="228"/>
      <c r="BB40" s="228"/>
      <c r="BC40" s="225" t="str">
        <f>IF(Z40="","",IF(Z42="","",IF(Z40&gt;Z42,"V",IF(Z40&lt;Z42,"D","N"))))</f>
        <v/>
      </c>
      <c r="BD40" s="228"/>
      <c r="BE40" s="228"/>
      <c r="BF40" s="225" t="str">
        <f>IF(AC39="","",IF(AC40="","",IF(AC39&lt;AC40,"V",IF(AC39&gt;AC40,"D","N"))))</f>
        <v/>
      </c>
      <c r="BG40" s="228"/>
      <c r="BH40" s="220" t="str">
        <f t="shared" si="21"/>
        <v/>
      </c>
      <c r="BI40" s="220" t="str">
        <f t="shared" si="22"/>
        <v/>
      </c>
      <c r="BJ40" s="220" t="str">
        <f t="shared" si="23"/>
        <v/>
      </c>
      <c r="BK40" s="220" t="str">
        <f t="shared" si="24"/>
        <v/>
      </c>
      <c r="BL40" s="220" t="str">
        <f t="shared" si="25"/>
        <v/>
      </c>
      <c r="BM40" s="220" t="str">
        <f>IF(B40="","",SUM(E38,I37,K35,P36,V41,Z42,AC39))</f>
        <v/>
      </c>
      <c r="BN40" s="220" t="str">
        <f t="shared" si="26"/>
        <v/>
      </c>
      <c r="BP40" s="123" t="str">
        <f t="shared" si="27"/>
        <v/>
      </c>
      <c r="BQ40" s="124"/>
      <c r="BR40" s="27" t="str">
        <f t="shared" si="28"/>
        <v/>
      </c>
      <c r="BS40" s="112" t="str">
        <f t="shared" si="29"/>
        <v/>
      </c>
    </row>
    <row r="41" spans="2:71" ht="15" customHeight="1">
      <c r="B41" s="227"/>
      <c r="C41" s="218"/>
      <c r="D41" s="219"/>
      <c r="E41" s="219"/>
      <c r="F41" s="257" t="str">
        <f>IF($D$6="OUI","A","")</f>
        <v/>
      </c>
      <c r="G41" s="219"/>
      <c r="H41" s="218"/>
      <c r="I41" s="219"/>
      <c r="J41" s="219"/>
      <c r="K41" s="219"/>
      <c r="L41" s="257" t="str">
        <f>IF($D$6="OUI","A","")</f>
        <v/>
      </c>
      <c r="M41" s="219"/>
      <c r="N41" s="218"/>
      <c r="O41" s="219"/>
      <c r="P41" s="219"/>
      <c r="Q41" s="218"/>
      <c r="R41" s="219"/>
      <c r="S41" s="219"/>
      <c r="T41" s="257" t="str">
        <f>IF($D$6="OUI","A","")</f>
        <v/>
      </c>
      <c r="U41" s="219"/>
      <c r="V41" s="218"/>
      <c r="W41" s="219"/>
      <c r="X41" s="219"/>
      <c r="Y41" s="218"/>
      <c r="Z41" s="219"/>
      <c r="AA41" s="219"/>
      <c r="AB41" s="219"/>
      <c r="AC41" s="219"/>
      <c r="AD41" s="218"/>
      <c r="AE41" s="220" t="str">
        <f t="shared" si="20"/>
        <v/>
      </c>
      <c r="AF41" s="225" t="str">
        <f>IF(C35="","",IF(C41="","",IF(C35&lt;C41,"V",IF(C35&gt;C41,"D","N"))))</f>
        <v/>
      </c>
      <c r="AG41" s="228"/>
      <c r="AH41" s="228"/>
      <c r="AI41" s="228"/>
      <c r="AJ41" s="228"/>
      <c r="AK41" s="225" t="str">
        <f>IF(H36="","",IF(H41="","",IF(H36&lt;H41,"V",IF(H36&gt;H41,"D","N"))))</f>
        <v/>
      </c>
      <c r="AL41" s="228"/>
      <c r="AM41" s="228"/>
      <c r="AN41" s="228"/>
      <c r="AO41" s="228"/>
      <c r="AP41" s="228"/>
      <c r="AQ41" s="225" t="str">
        <f>IF(N38="","",IF(N41="","",IF(N38&lt;N41,"V",IF(N38&gt;N41,"D","N"))))</f>
        <v/>
      </c>
      <c r="AR41" s="228"/>
      <c r="AS41" s="228"/>
      <c r="AT41" s="225" t="str">
        <f>IF(Q37="","",IF(Q41="","",IF(Q37&lt;Q41,"V",IF(Q37&gt;Q41,"D","N"))))</f>
        <v/>
      </c>
      <c r="AU41" s="228"/>
      <c r="AV41" s="228"/>
      <c r="AW41" s="228"/>
      <c r="AX41" s="228"/>
      <c r="AY41" s="225" t="str">
        <f>IF(V40="","",IF(V41="","",IF(V40&lt;V41,"V",IF(V40&gt;V41,"D","N"))))</f>
        <v/>
      </c>
      <c r="AZ41" s="228"/>
      <c r="BA41" s="228"/>
      <c r="BB41" s="225" t="str">
        <f>IF(Y39="","",IF(Y41="","",IF(Y39&lt;Y41,"V",IF(Y39&gt;Y41,"D","N"))))</f>
        <v/>
      </c>
      <c r="BC41" s="228"/>
      <c r="BD41" s="228"/>
      <c r="BE41" s="228"/>
      <c r="BF41" s="228"/>
      <c r="BG41" s="225" t="str">
        <f>IF(AD41="","",IF(AD42="","",IF(AD41&gt;AD42,"V",IF(AD41&lt;AD42,"D","N"))))</f>
        <v/>
      </c>
      <c r="BH41" s="220" t="str">
        <f t="shared" si="21"/>
        <v/>
      </c>
      <c r="BI41" s="220" t="str">
        <f t="shared" si="22"/>
        <v/>
      </c>
      <c r="BJ41" s="220" t="str">
        <f t="shared" si="23"/>
        <v/>
      </c>
      <c r="BK41" s="220" t="str">
        <f t="shared" si="24"/>
        <v/>
      </c>
      <c r="BL41" s="220" t="str">
        <f t="shared" si="25"/>
        <v/>
      </c>
      <c r="BM41" s="220" t="str">
        <f>IF(B41="","",SUM(C35,H36,N38,Q37,V40,Y39,AD42))</f>
        <v/>
      </c>
      <c r="BN41" s="220" t="str">
        <f t="shared" si="26"/>
        <v/>
      </c>
      <c r="BP41" s="123" t="str">
        <f t="shared" si="27"/>
        <v/>
      </c>
      <c r="BQ41" s="124"/>
      <c r="BR41" s="27" t="str">
        <f t="shared" si="28"/>
        <v/>
      </c>
      <c r="BS41" s="112" t="str">
        <f t="shared" si="29"/>
        <v/>
      </c>
    </row>
    <row r="42" spans="2:71" ht="15" customHeight="1">
      <c r="B42" s="227"/>
      <c r="C42" s="219"/>
      <c r="D42" s="218"/>
      <c r="E42" s="219"/>
      <c r="F42" s="219"/>
      <c r="G42" s="218"/>
      <c r="H42" s="219"/>
      <c r="I42" s="257" t="str">
        <f>IF($D$6="OUI","A","")</f>
        <v/>
      </c>
      <c r="J42" s="249"/>
      <c r="K42" s="219"/>
      <c r="L42" s="219"/>
      <c r="M42" s="218"/>
      <c r="N42" s="219"/>
      <c r="O42" s="257" t="str">
        <f>IF($D$6="OUI","A","")</f>
        <v/>
      </c>
      <c r="P42" s="219"/>
      <c r="Q42" s="219"/>
      <c r="R42" s="218"/>
      <c r="S42" s="219"/>
      <c r="T42" s="218"/>
      <c r="U42" s="219"/>
      <c r="V42" s="219"/>
      <c r="W42" s="257" t="str">
        <f>IF($D$6="OUI","A","")</f>
        <v/>
      </c>
      <c r="X42" s="219"/>
      <c r="Y42" s="219"/>
      <c r="Z42" s="218"/>
      <c r="AA42" s="219"/>
      <c r="AB42" s="257" t="str">
        <f>IF($D$6="OUI","A","")</f>
        <v/>
      </c>
      <c r="AC42" s="219"/>
      <c r="AD42" s="218"/>
      <c r="AE42" s="220" t="str">
        <f t="shared" si="20"/>
        <v/>
      </c>
      <c r="AF42" s="228"/>
      <c r="AG42" s="225" t="str">
        <f>IF(D36="","",IF(D42="","",IF(D36&lt;D42,"V",IF(D36&gt;D42,"D","N"))))</f>
        <v/>
      </c>
      <c r="AH42" s="228"/>
      <c r="AI42" s="228"/>
      <c r="AJ42" s="225" t="str">
        <f>IF(G35="","",IF(G42="","",IF(G35&lt;G42,"V",IF(G35&gt;G42,"D","N"))))</f>
        <v/>
      </c>
      <c r="AK42" s="228"/>
      <c r="AL42" s="228"/>
      <c r="AM42" s="228"/>
      <c r="AN42" s="228"/>
      <c r="AO42" s="228"/>
      <c r="AP42" s="225" t="str">
        <f>IF(M37="","",IF(M42="","",IF(M37&lt;M42,"V",IF(M37&gt;M42,"D","N"))))</f>
        <v/>
      </c>
      <c r="AQ42" s="228"/>
      <c r="AR42" s="228"/>
      <c r="AS42" s="228"/>
      <c r="AT42" s="228"/>
      <c r="AU42" s="225" t="str">
        <f>IF(R38="","",IF(R42="","",IF(R38&lt;R42,"V",IF(R38&gt;R42,"D","N"))))</f>
        <v/>
      </c>
      <c r="AV42" s="228"/>
      <c r="AW42" s="225" t="str">
        <f>IF(T39="","",IF(T42="","",IF(T39&lt;T42,"V",IF(T39&gt;T42,"D","N"))))</f>
        <v/>
      </c>
      <c r="AX42" s="228"/>
      <c r="AY42" s="228"/>
      <c r="AZ42" s="228"/>
      <c r="BA42" s="228"/>
      <c r="BB42" s="228"/>
      <c r="BC42" s="225" t="str">
        <f>IF(Z40="","",IF(Z42="","",IF(Z40&lt;Z42,"V",IF(Z40&gt;Z42,"D","N"))))</f>
        <v/>
      </c>
      <c r="BD42" s="228"/>
      <c r="BE42" s="228"/>
      <c r="BF42" s="228"/>
      <c r="BG42" s="225" t="str">
        <f>IF(AD41="","",IF(AD42="","",IF(AD41&lt;AD42,"V",IF(AD41&gt;AD42,"D","N"))))</f>
        <v/>
      </c>
      <c r="BH42" s="220" t="str">
        <f t="shared" si="21"/>
        <v/>
      </c>
      <c r="BI42" s="220" t="str">
        <f t="shared" si="22"/>
        <v/>
      </c>
      <c r="BJ42" s="220" t="str">
        <f t="shared" si="23"/>
        <v/>
      </c>
      <c r="BK42" s="220" t="str">
        <f t="shared" si="24"/>
        <v/>
      </c>
      <c r="BL42" s="220" t="str">
        <f t="shared" si="25"/>
        <v/>
      </c>
      <c r="BM42" s="220" t="str">
        <f>IF(B42="","",SUM(D36,G35,M37,R38,T39,Z40,AD41))</f>
        <v/>
      </c>
      <c r="BN42" s="220" t="str">
        <f t="shared" si="26"/>
        <v/>
      </c>
      <c r="BP42" s="123" t="str">
        <f t="shared" si="27"/>
        <v/>
      </c>
      <c r="BQ42" s="124"/>
      <c r="BR42" s="27" t="str">
        <f t="shared" si="28"/>
        <v/>
      </c>
      <c r="BS42" s="112" t="str">
        <f t="shared" si="29"/>
        <v/>
      </c>
    </row>
    <row r="43" spans="2:71" ht="13.5" customHeight="1"/>
    <row r="44" spans="2:71" ht="13.5" customHeight="1"/>
    <row r="45" spans="2:71" ht="18" customHeight="1">
      <c r="B45" s="244" t="s">
        <v>234</v>
      </c>
      <c r="C45" s="33"/>
      <c r="D45" s="34"/>
      <c r="E45" s="172"/>
      <c r="F45" s="34"/>
      <c r="G45" s="34"/>
      <c r="H45" s="34"/>
      <c r="I45" s="176"/>
      <c r="J45" s="34"/>
      <c r="K45" s="34"/>
      <c r="L45" s="176"/>
      <c r="M45" s="34"/>
      <c r="N45" s="34"/>
      <c r="O45" s="34"/>
      <c r="P45" s="34" t="s">
        <v>366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5"/>
      <c r="AE45" s="177"/>
      <c r="AF45" s="46"/>
      <c r="AG45" s="46"/>
      <c r="AH45" s="47"/>
      <c r="AI45" s="46"/>
      <c r="AJ45" s="46"/>
      <c r="AK45" s="46"/>
      <c r="AL45" s="46"/>
      <c r="AM45" s="46"/>
      <c r="AN45" s="46"/>
      <c r="AO45" s="48"/>
      <c r="AP45" s="46"/>
      <c r="AQ45" s="46"/>
      <c r="AR45" s="46"/>
      <c r="AS45" s="46" t="s">
        <v>230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178"/>
      <c r="BI45" s="34" t="str">
        <f>"SUIVI DES MATCHS (G="&amp;IF($D$3="",0,$D$3)&amp;"pts / N="&amp;IF($D$4="",0,$D$4)&amp;"pts / P="&amp;IF($D$5="",0,$D$5)&amp;"pts)"</f>
        <v>SUIVI DES MATCHS (G=0pts / N=0pts / P=0pts)</v>
      </c>
      <c r="BJ45" s="178"/>
      <c r="BK45" s="179"/>
      <c r="BL45" s="33"/>
      <c r="BM45" s="34" t="s">
        <v>221</v>
      </c>
      <c r="BN45" s="35"/>
      <c r="BP45" s="290" t="s">
        <v>229</v>
      </c>
      <c r="BQ45" s="288" t="s">
        <v>367</v>
      </c>
      <c r="BR45" s="108" t="s">
        <v>334</v>
      </c>
      <c r="BS45" s="108" t="s">
        <v>229</v>
      </c>
    </row>
    <row r="46" spans="2:71" ht="18" customHeight="1">
      <c r="B46" s="32" t="s">
        <v>317</v>
      </c>
      <c r="C46" s="32" t="s">
        <v>217</v>
      </c>
      <c r="D46" s="32" t="s">
        <v>218</v>
      </c>
      <c r="E46" s="32" t="s">
        <v>219</v>
      </c>
      <c r="F46" s="32" t="s">
        <v>241</v>
      </c>
      <c r="G46" s="32" t="s">
        <v>242</v>
      </c>
      <c r="H46" s="32" t="s">
        <v>243</v>
      </c>
      <c r="I46" s="32" t="s">
        <v>246</v>
      </c>
      <c r="J46" s="32" t="s">
        <v>247</v>
      </c>
      <c r="K46" s="32" t="s">
        <v>248</v>
      </c>
      <c r="L46" s="32" t="s">
        <v>249</v>
      </c>
      <c r="M46" s="32" t="s">
        <v>250</v>
      </c>
      <c r="N46" s="32" t="s">
        <v>251</v>
      </c>
      <c r="O46" s="32" t="s">
        <v>252</v>
      </c>
      <c r="P46" s="32" t="s">
        <v>253</v>
      </c>
      <c r="Q46" s="32" t="s">
        <v>254</v>
      </c>
      <c r="R46" s="32" t="s">
        <v>255</v>
      </c>
      <c r="S46" s="32" t="s">
        <v>256</v>
      </c>
      <c r="T46" s="32" t="s">
        <v>257</v>
      </c>
      <c r="U46" s="32" t="s">
        <v>258</v>
      </c>
      <c r="V46" s="32" t="s">
        <v>259</v>
      </c>
      <c r="W46" s="32" t="s">
        <v>260</v>
      </c>
      <c r="X46" s="32" t="s">
        <v>261</v>
      </c>
      <c r="Y46" s="32" t="s">
        <v>262</v>
      </c>
      <c r="Z46" s="32" t="s">
        <v>263</v>
      </c>
      <c r="AA46" s="32" t="s">
        <v>264</v>
      </c>
      <c r="AB46" s="32" t="s">
        <v>265</v>
      </c>
      <c r="AC46" s="32" t="s">
        <v>266</v>
      </c>
      <c r="AD46" s="32" t="s">
        <v>267</v>
      </c>
      <c r="AE46" s="32" t="s">
        <v>222</v>
      </c>
      <c r="AF46" s="30" t="s">
        <v>217</v>
      </c>
      <c r="AG46" s="30" t="s">
        <v>218</v>
      </c>
      <c r="AH46" s="30" t="s">
        <v>219</v>
      </c>
      <c r="AI46" s="30" t="s">
        <v>241</v>
      </c>
      <c r="AJ46" s="30" t="s">
        <v>242</v>
      </c>
      <c r="AK46" s="30" t="s">
        <v>243</v>
      </c>
      <c r="AL46" s="30" t="s">
        <v>246</v>
      </c>
      <c r="AM46" s="30" t="s">
        <v>247</v>
      </c>
      <c r="AN46" s="30" t="s">
        <v>248</v>
      </c>
      <c r="AO46" s="30" t="s">
        <v>249</v>
      </c>
      <c r="AP46" s="30" t="s">
        <v>250</v>
      </c>
      <c r="AQ46" s="30" t="s">
        <v>251</v>
      </c>
      <c r="AR46" s="30" t="s">
        <v>252</v>
      </c>
      <c r="AS46" s="30" t="s">
        <v>253</v>
      </c>
      <c r="AT46" s="30" t="s">
        <v>254</v>
      </c>
      <c r="AU46" s="30" t="s">
        <v>255</v>
      </c>
      <c r="AV46" s="30" t="s">
        <v>256</v>
      </c>
      <c r="AW46" s="30" t="s">
        <v>257</v>
      </c>
      <c r="AX46" s="30" t="s">
        <v>258</v>
      </c>
      <c r="AY46" s="30" t="s">
        <v>259</v>
      </c>
      <c r="AZ46" s="30" t="s">
        <v>260</v>
      </c>
      <c r="BA46" s="30" t="s">
        <v>261</v>
      </c>
      <c r="BB46" s="30" t="s">
        <v>262</v>
      </c>
      <c r="BC46" s="30" t="s">
        <v>263</v>
      </c>
      <c r="BD46" s="30" t="s">
        <v>264</v>
      </c>
      <c r="BE46" s="30" t="s">
        <v>265</v>
      </c>
      <c r="BF46" s="30" t="s">
        <v>266</v>
      </c>
      <c r="BG46" s="30" t="s">
        <v>267</v>
      </c>
      <c r="BH46" s="32" t="s">
        <v>223</v>
      </c>
      <c r="BI46" s="32" t="s">
        <v>224</v>
      </c>
      <c r="BJ46" s="32" t="s">
        <v>225</v>
      </c>
      <c r="BK46" s="32" t="s">
        <v>220</v>
      </c>
      <c r="BL46" s="32" t="s">
        <v>226</v>
      </c>
      <c r="BM46" s="32" t="s">
        <v>227</v>
      </c>
      <c r="BN46" s="32" t="s">
        <v>270</v>
      </c>
      <c r="BP46" s="291"/>
      <c r="BQ46" s="289"/>
      <c r="BR46" s="110" t="s">
        <v>335</v>
      </c>
      <c r="BS46" s="110" t="s">
        <v>336</v>
      </c>
    </row>
    <row r="47" spans="2:71" ht="15" customHeight="1">
      <c r="B47" s="227"/>
      <c r="C47" s="218"/>
      <c r="D47" s="219"/>
      <c r="E47" s="257" t="str">
        <f>IF($D$6="OUI","A","")</f>
        <v/>
      </c>
      <c r="F47" s="219"/>
      <c r="G47" s="218"/>
      <c r="H47" s="219"/>
      <c r="I47" s="219"/>
      <c r="J47" s="219"/>
      <c r="K47" s="218"/>
      <c r="L47" s="219"/>
      <c r="M47" s="249"/>
      <c r="N47" s="219"/>
      <c r="O47" s="218"/>
      <c r="P47" s="219"/>
      <c r="Q47" s="219"/>
      <c r="R47" s="249"/>
      <c r="S47" s="257" t="str">
        <f>IF($D$6="OUI","A","")</f>
        <v/>
      </c>
      <c r="T47" s="219"/>
      <c r="U47" s="218"/>
      <c r="V47" s="219"/>
      <c r="W47" s="218"/>
      <c r="X47" s="219"/>
      <c r="Y47" s="249"/>
      <c r="Z47" s="219"/>
      <c r="AA47" s="218"/>
      <c r="AB47" s="219"/>
      <c r="AC47" s="257" t="str">
        <f>IF($D$6="OUI","A","")</f>
        <v/>
      </c>
      <c r="AD47" s="219"/>
      <c r="AE47" s="220" t="str">
        <f>IF(B47="","",COUNT(C47:AD47))</f>
        <v/>
      </c>
      <c r="AF47" s="225" t="str">
        <f>IF(C47="","",IF(C53="","",IF(C47&gt;C53,"V",IF(C47&lt;C53,"D","N"))))</f>
        <v/>
      </c>
      <c r="AG47" s="228"/>
      <c r="AH47" s="228"/>
      <c r="AI47" s="228"/>
      <c r="AJ47" s="225" t="str">
        <f>IF(G47="","",IF(G54="","",IF(G47&gt;G54,"V",IF(G47&lt;G54,"D","N"))))</f>
        <v/>
      </c>
      <c r="AK47" s="228"/>
      <c r="AL47" s="228"/>
      <c r="AM47" s="228"/>
      <c r="AN47" s="225" t="str">
        <f>IF(K47="","",IF(K52="","",IF(K47&gt;K52,"V",IF(K47&lt;K52,"D","N"))))</f>
        <v/>
      </c>
      <c r="AO47" s="228"/>
      <c r="AP47" s="228"/>
      <c r="AQ47" s="228"/>
      <c r="AR47" s="225" t="str">
        <f>IF(O47="","",IF(O51="","",IF(O47&gt;O51,"V",IF(O47&lt;O51,"D","N"))))</f>
        <v/>
      </c>
      <c r="AS47" s="228"/>
      <c r="AT47" s="228"/>
      <c r="AU47" s="228"/>
      <c r="AV47" s="228"/>
      <c r="AW47" s="228"/>
      <c r="AX47" s="225" t="str">
        <f>IF(U47="","",IF(U50="","",IF(U47&gt;U50,"V",IF(U47&lt;U50,"D","N"))))</f>
        <v/>
      </c>
      <c r="AY47" s="228"/>
      <c r="AZ47" s="225" t="str">
        <f>IF(W47="","",IF(W49="","",IF(W47&gt;W49,"V",IF(W47&lt;W49,"D","N"))))</f>
        <v/>
      </c>
      <c r="BA47" s="228"/>
      <c r="BB47" s="228"/>
      <c r="BC47" s="228"/>
      <c r="BD47" s="225" t="str">
        <f>IF(AA47="","",IF(AA48="","",IF(AA47&gt;AA48,"V",IF(AA47&lt;AA48,"D","N"))))</f>
        <v/>
      </c>
      <c r="BE47" s="228"/>
      <c r="BF47" s="228"/>
      <c r="BG47" s="228"/>
      <c r="BH47" s="220" t="str">
        <f>IF(B47="","",COUNTIF($AF47:$BG47,"V"))</f>
        <v/>
      </c>
      <c r="BI47" s="220" t="str">
        <f>IF(B47="","",COUNTIF($AF47:$BG47,"N"))</f>
        <v/>
      </c>
      <c r="BJ47" s="220" t="str">
        <f>IF(B47="","",COUNTIF($AF47:$BG47,"D"))</f>
        <v/>
      </c>
      <c r="BK47" s="220" t="str">
        <f>IF(B47="","",(BH47*$D$3)+(BI47*$D$4)+(BJ47*$D$5))</f>
        <v/>
      </c>
      <c r="BL47" s="220" t="str">
        <f>IF(B47="","",SUM(C47:AD47))</f>
        <v/>
      </c>
      <c r="BM47" s="220" t="str">
        <f>IF(B47="","",SUM(C53,G54,K52,O51,U50,W49,AA48))</f>
        <v/>
      </c>
      <c r="BN47" s="220" t="str">
        <f>IF(B47="","",BL47-BM47)</f>
        <v/>
      </c>
      <c r="BP47" s="123" t="str">
        <f>IF(B47="","",IF(BS47=1,"1er",IF(BS47=2,"2ème",IF(BS47=3,"3ème",IF(BS47=4,"4ème",IF(BS47=5,"5ème",IF(BS47=6,"6ème",IF(BS47=7,"7ème",IF(BS47=8,"8ème","")))))))))</f>
        <v/>
      </c>
      <c r="BQ47" s="124"/>
      <c r="BR47" s="27" t="str">
        <f>IF(B47="","",IF(AE47=0,"",BK47*1000000+BN47*1000+BL47))</f>
        <v/>
      </c>
      <c r="BS47" s="112" t="str">
        <f>IF(BR47="","",RANK(BR47,$BR$47:$BR$54,0))</f>
        <v/>
      </c>
    </row>
    <row r="48" spans="2:71" ht="15" customHeight="1">
      <c r="B48" s="227"/>
      <c r="C48" s="219"/>
      <c r="D48" s="218"/>
      <c r="E48" s="219"/>
      <c r="F48" s="219"/>
      <c r="G48" s="219"/>
      <c r="H48" s="218"/>
      <c r="I48" s="219"/>
      <c r="J48" s="257" t="str">
        <f>IF($D$6="OUI","A","")</f>
        <v/>
      </c>
      <c r="K48" s="219"/>
      <c r="L48" s="218"/>
      <c r="M48" s="219"/>
      <c r="N48" s="257" t="str">
        <f>IF($D$6="OUI","A","")</f>
        <v/>
      </c>
      <c r="O48" s="219"/>
      <c r="P48" s="218"/>
      <c r="Q48" s="219"/>
      <c r="R48" s="219"/>
      <c r="S48" s="218"/>
      <c r="T48" s="219"/>
      <c r="U48" s="219"/>
      <c r="V48" s="219"/>
      <c r="W48" s="219"/>
      <c r="X48" s="218"/>
      <c r="Y48" s="219"/>
      <c r="Z48" s="219"/>
      <c r="AA48" s="218"/>
      <c r="AB48" s="219"/>
      <c r="AC48" s="249"/>
      <c r="AD48" s="257" t="str">
        <f>IF($D$6="OUI","A","")</f>
        <v/>
      </c>
      <c r="AE48" s="220" t="str">
        <f t="shared" ref="AE48:AE54" si="30">IF(B48="","",COUNT(C48:AD48))</f>
        <v/>
      </c>
      <c r="AF48" s="228"/>
      <c r="AG48" s="225" t="str">
        <f>IF(D48="","",IF(D54="","",IF(D48&gt;D54,"V",IF(D48&lt;D54,"D","N"))))</f>
        <v/>
      </c>
      <c r="AH48" s="228"/>
      <c r="AI48" s="228"/>
      <c r="AJ48" s="228"/>
      <c r="AK48" s="225" t="str">
        <f>IF(H48="","",IF(H53="","",IF(H48&gt;H53,"V",IF(H48&lt;H53,"D","N"))))</f>
        <v/>
      </c>
      <c r="AL48" s="228"/>
      <c r="AM48" s="228"/>
      <c r="AN48" s="228"/>
      <c r="AO48" s="225" t="str">
        <f>IF(L48="","",IF(L51="","",IF(L48&gt;L51,"V",IF(L48&lt;L51,"D","N"))))</f>
        <v/>
      </c>
      <c r="AP48" s="228"/>
      <c r="AQ48" s="228"/>
      <c r="AR48" s="228"/>
      <c r="AS48" s="225" t="str">
        <f>IF(P48="","",IF(P52="","",IF(P48&gt;P52,"V",IF(P48&lt;P52,"D","N"))))</f>
        <v/>
      </c>
      <c r="AT48" s="228"/>
      <c r="AU48" s="228"/>
      <c r="AV48" s="225" t="str">
        <f>IF(S48="","",IF(S49="","",IF(S48&gt;S49,"V",IF(S48&lt;S49,"D","N"))))</f>
        <v/>
      </c>
      <c r="AW48" s="228"/>
      <c r="AX48" s="228"/>
      <c r="AY48" s="228"/>
      <c r="AZ48" s="228"/>
      <c r="BA48" s="225" t="str">
        <f>IF(X48="","",IF(X50="","",IF(X48&gt;X50,"V",IF(X48&lt;X50,"D","N"))))</f>
        <v/>
      </c>
      <c r="BB48" s="228"/>
      <c r="BC48" s="228"/>
      <c r="BD48" s="225" t="str">
        <f>IF(AA47="","",IF(AA48="","",IF(AA47&lt;AA48,"V",IF(AA47&gt;AA48,"D","N"))))</f>
        <v/>
      </c>
      <c r="BE48" s="228"/>
      <c r="BF48" s="228"/>
      <c r="BG48" s="228"/>
      <c r="BH48" s="220" t="str">
        <f t="shared" ref="BH48:BH54" si="31">IF(B48="","",COUNTIF($AF48:$BG48,"V"))</f>
        <v/>
      </c>
      <c r="BI48" s="220" t="str">
        <f t="shared" ref="BI48:BI54" si="32">IF(B48="","",COUNTIF($AF48:$BG48,"N"))</f>
        <v/>
      </c>
      <c r="BJ48" s="220" t="str">
        <f t="shared" ref="BJ48:BJ54" si="33">IF(B48="","",COUNTIF($AF48:$BG48,"D"))</f>
        <v/>
      </c>
      <c r="BK48" s="220" t="str">
        <f t="shared" ref="BK48:BK54" si="34">IF(B48="","",(BH48*$D$3)+(BI48*$D$4)+(BJ48*$D$5))</f>
        <v/>
      </c>
      <c r="BL48" s="220" t="str">
        <f t="shared" ref="BL48:BL54" si="35">IF(B48="","",SUM(C48:AD48))</f>
        <v/>
      </c>
      <c r="BM48" s="220" t="str">
        <f>IF(B48="","",SUM(D54,H53,L51,P52,S49,X50,AA47))</f>
        <v/>
      </c>
      <c r="BN48" s="220" t="str">
        <f t="shared" ref="BN48:BN54" si="36">IF(B48="","",BL48-BM48)</f>
        <v/>
      </c>
      <c r="BP48" s="123" t="str">
        <f t="shared" ref="BP48:BP54" si="37">IF(B48="","",IF(BS48=1,"1er",IF(BS48=2,"2ème",IF(BS48=3,"3ème",IF(BS48=4,"4ème",IF(BS48=5,"5ème",IF(BS48=6,"6ème",IF(BS48=7,"7ème",IF(BS48=8,"8ème","")))))))))</f>
        <v/>
      </c>
      <c r="BQ48" s="124"/>
      <c r="BR48" s="27" t="str">
        <f t="shared" ref="BR48:BR54" si="38">IF(B48="","",IF(AE48=0,"",BK48*1000000+BN48*1000+BL48))</f>
        <v/>
      </c>
      <c r="BS48" s="112" t="str">
        <f t="shared" ref="BS48:BS54" si="39">IF(BR48="","",RANK(BR48,$BR$47:$BR$54,0))</f>
        <v/>
      </c>
    </row>
    <row r="49" spans="2:71" ht="15" customHeight="1">
      <c r="B49" s="227"/>
      <c r="C49" s="249"/>
      <c r="D49" s="257" t="str">
        <f>IF($D$6="OUI","A","")</f>
        <v/>
      </c>
      <c r="E49" s="219"/>
      <c r="F49" s="218"/>
      <c r="G49" s="219"/>
      <c r="H49" s="219"/>
      <c r="I49" s="218"/>
      <c r="J49" s="219"/>
      <c r="K49" s="257" t="str">
        <f>IF($D$6="OUI","A","")</f>
        <v/>
      </c>
      <c r="L49" s="219"/>
      <c r="M49" s="218"/>
      <c r="N49" s="219"/>
      <c r="O49" s="219"/>
      <c r="P49" s="219"/>
      <c r="Q49" s="218"/>
      <c r="R49" s="219"/>
      <c r="S49" s="218"/>
      <c r="T49" s="219"/>
      <c r="U49" s="257" t="str">
        <f>IF($D$6="OUI","A","")</f>
        <v/>
      </c>
      <c r="V49" s="219"/>
      <c r="W49" s="218"/>
      <c r="X49" s="219"/>
      <c r="Y49" s="257" t="str">
        <f>IF($D$6="OUI","A","")</f>
        <v/>
      </c>
      <c r="Z49" s="249"/>
      <c r="AA49" s="219"/>
      <c r="AB49" s="218"/>
      <c r="AC49" s="219"/>
      <c r="AD49" s="219"/>
      <c r="AE49" s="220" t="str">
        <f t="shared" si="30"/>
        <v/>
      </c>
      <c r="AF49" s="228"/>
      <c r="AG49" s="228"/>
      <c r="AH49" s="228"/>
      <c r="AI49" s="225" t="str">
        <f>IF(F49="","",IF(F51="","",IF(F49&gt;F51,"V",IF(F49&lt;F51,"D","N"))))</f>
        <v/>
      </c>
      <c r="AJ49" s="228"/>
      <c r="AK49" s="228"/>
      <c r="AL49" s="225" t="str">
        <f>IF(I49="","",IF(I52="","",IF(I49&gt;I52,"V",IF(I49&lt;I52,"D","N"))))</f>
        <v/>
      </c>
      <c r="AM49" s="228"/>
      <c r="AN49" s="228"/>
      <c r="AO49" s="228"/>
      <c r="AP49" s="225" t="str">
        <f>IF(M49="","",IF(M54="","",IF(M49&gt;M54,"V",IF(M49&lt;M54,"D","N"))))</f>
        <v/>
      </c>
      <c r="AQ49" s="228"/>
      <c r="AR49" s="228"/>
      <c r="AS49" s="228"/>
      <c r="AT49" s="225" t="str">
        <f>IF(Q49="","",IF(Q53="","",IF(Q49&gt;Q53,"V",IF(Q49&lt;Q53,"D","N"))))</f>
        <v/>
      </c>
      <c r="AU49" s="228"/>
      <c r="AV49" s="225" t="str">
        <f>IF(S48="","",IF(S49="","",IF(S48&lt;S49,"V",IF(S48&gt;S49,"D","N"))))</f>
        <v/>
      </c>
      <c r="AW49" s="228"/>
      <c r="AX49" s="228"/>
      <c r="AY49" s="228"/>
      <c r="AZ49" s="225" t="str">
        <f>IF(W47="","",IF(W49="","",IF(W47&lt;W49,"V",IF(W47&gt;W49,"D","N"))))</f>
        <v/>
      </c>
      <c r="BA49" s="228"/>
      <c r="BB49" s="228"/>
      <c r="BC49" s="228"/>
      <c r="BD49" s="228"/>
      <c r="BE49" s="225" t="str">
        <f>IF(AB49="","",IF(AB50="","",IF(AB49&gt;AB50,"V",IF(AB49&lt;AB50,"D","N"))))</f>
        <v/>
      </c>
      <c r="BF49" s="228"/>
      <c r="BG49" s="228"/>
      <c r="BH49" s="220" t="str">
        <f t="shared" si="31"/>
        <v/>
      </c>
      <c r="BI49" s="220" t="str">
        <f t="shared" si="32"/>
        <v/>
      </c>
      <c r="BJ49" s="220" t="str">
        <f t="shared" si="33"/>
        <v/>
      </c>
      <c r="BK49" s="220" t="str">
        <f t="shared" si="34"/>
        <v/>
      </c>
      <c r="BL49" s="220" t="str">
        <f t="shared" si="35"/>
        <v/>
      </c>
      <c r="BM49" s="220" t="str">
        <f>IF(B49="","",SUM(F51,I52,M54,Q53,S48,W47,AB50))</f>
        <v/>
      </c>
      <c r="BN49" s="220" t="str">
        <f t="shared" si="36"/>
        <v/>
      </c>
      <c r="BP49" s="123" t="str">
        <f t="shared" si="37"/>
        <v/>
      </c>
      <c r="BQ49" s="124"/>
      <c r="BR49" s="27" t="str">
        <f t="shared" si="38"/>
        <v/>
      </c>
      <c r="BS49" s="112" t="str">
        <f t="shared" si="39"/>
        <v/>
      </c>
    </row>
    <row r="50" spans="2:71" ht="15" customHeight="1">
      <c r="B50" s="227"/>
      <c r="C50" s="257" t="str">
        <f>IF($D$6="OUI","A","")</f>
        <v/>
      </c>
      <c r="D50" s="219"/>
      <c r="E50" s="218"/>
      <c r="F50" s="219"/>
      <c r="G50" s="219"/>
      <c r="H50" s="219"/>
      <c r="I50" s="219"/>
      <c r="J50" s="218"/>
      <c r="K50" s="219"/>
      <c r="L50" s="219"/>
      <c r="M50" s="219"/>
      <c r="N50" s="218"/>
      <c r="O50" s="219"/>
      <c r="P50" s="257" t="str">
        <f>IF($D$6="OUI","A","")</f>
        <v/>
      </c>
      <c r="Q50" s="219"/>
      <c r="R50" s="218"/>
      <c r="S50" s="219"/>
      <c r="T50" s="219"/>
      <c r="U50" s="218"/>
      <c r="V50" s="219"/>
      <c r="W50" s="219"/>
      <c r="X50" s="218"/>
      <c r="Y50" s="219"/>
      <c r="Z50" s="257" t="str">
        <f>IF($D$6="OUI","A","")</f>
        <v/>
      </c>
      <c r="AA50" s="219"/>
      <c r="AB50" s="218"/>
      <c r="AC50" s="219"/>
      <c r="AD50" s="249"/>
      <c r="AE50" s="220" t="str">
        <f t="shared" si="30"/>
        <v/>
      </c>
      <c r="AF50" s="228"/>
      <c r="AG50" s="228"/>
      <c r="AH50" s="225" t="str">
        <f>IF(E50="","",IF(E52="","",IF(E50&gt;E52,"V",IF(E50&lt;E52,"D","N"))))</f>
        <v/>
      </c>
      <c r="AI50" s="228"/>
      <c r="AJ50" s="228"/>
      <c r="AK50" s="228"/>
      <c r="AL50" s="228"/>
      <c r="AM50" s="225" t="str">
        <f>IF(J50="","",IF(J51="","",IF(J50&gt;J51,"V",IF(J50&lt;J51,"D","N"))))</f>
        <v/>
      </c>
      <c r="AN50" s="228"/>
      <c r="AO50" s="228"/>
      <c r="AP50" s="228"/>
      <c r="AQ50" s="225" t="str">
        <f>IF(N50="","",IF(N53="","",IF(N50&gt;N53,"V",IF(N50&lt;N53,"D","N"))))</f>
        <v/>
      </c>
      <c r="AR50" s="228"/>
      <c r="AS50" s="228"/>
      <c r="AT50" s="228"/>
      <c r="AU50" s="225" t="str">
        <f>IF(R50="","",IF(R54="","",IF(R50&gt;R54,"V",IF(R50&lt;R54,"D","N"))))</f>
        <v/>
      </c>
      <c r="AV50" s="228"/>
      <c r="AW50" s="228"/>
      <c r="AX50" s="225" t="str">
        <f>IF(U47="","",IF(U50="","",IF(U47&lt;U50,"V",IF(U47&gt;U50,"D","N"))))</f>
        <v/>
      </c>
      <c r="AY50" s="228"/>
      <c r="AZ50" s="228"/>
      <c r="BA50" s="225" t="str">
        <f>IF(X48="","",IF(X50="","",IF(X48&lt;X50,"V",IF(X48&gt;X50,"D","N"))))</f>
        <v/>
      </c>
      <c r="BB50" s="228"/>
      <c r="BC50" s="228"/>
      <c r="BD50" s="228"/>
      <c r="BE50" s="225" t="str">
        <f>IF(AB49="","",IF(AB50="","",IF(AB49&lt;AB50,"V",IF(AB49&gt;AB50,"D","N"))))</f>
        <v/>
      </c>
      <c r="BF50" s="228"/>
      <c r="BG50" s="228"/>
      <c r="BH50" s="220" t="str">
        <f t="shared" si="31"/>
        <v/>
      </c>
      <c r="BI50" s="220" t="str">
        <f t="shared" si="32"/>
        <v/>
      </c>
      <c r="BJ50" s="220" t="str">
        <f t="shared" si="33"/>
        <v/>
      </c>
      <c r="BK50" s="220" t="str">
        <f t="shared" si="34"/>
        <v/>
      </c>
      <c r="BL50" s="220" t="str">
        <f t="shared" si="35"/>
        <v/>
      </c>
      <c r="BM50" s="220" t="str">
        <f>IF(B50="","",SUM(E52,J51,N53,R54,U47,X48,AB49))</f>
        <v/>
      </c>
      <c r="BN50" s="220" t="str">
        <f t="shared" si="36"/>
        <v/>
      </c>
      <c r="BP50" s="123" t="str">
        <f t="shared" si="37"/>
        <v/>
      </c>
      <c r="BQ50" s="124"/>
      <c r="BR50" s="27" t="str">
        <f t="shared" si="38"/>
        <v/>
      </c>
      <c r="BS50" s="112" t="str">
        <f t="shared" si="39"/>
        <v/>
      </c>
    </row>
    <row r="51" spans="2:71" ht="15" customHeight="1">
      <c r="B51" s="227"/>
      <c r="C51" s="219"/>
      <c r="D51" s="219"/>
      <c r="E51" s="219"/>
      <c r="F51" s="218"/>
      <c r="G51" s="219"/>
      <c r="H51" s="257" t="str">
        <f>IF($D$6="OUI","A","")</f>
        <v/>
      </c>
      <c r="I51" s="219"/>
      <c r="J51" s="218"/>
      <c r="K51" s="219"/>
      <c r="L51" s="218"/>
      <c r="M51" s="219"/>
      <c r="N51" s="219"/>
      <c r="O51" s="218"/>
      <c r="P51" s="219"/>
      <c r="Q51" s="257" t="str">
        <f>IF($D$6="OUI","A","")</f>
        <v/>
      </c>
      <c r="R51" s="219"/>
      <c r="S51" s="219"/>
      <c r="T51" s="218"/>
      <c r="U51" s="219"/>
      <c r="V51" s="257" t="str">
        <f>IF($D$6="OUI","A","")</f>
        <v/>
      </c>
      <c r="W51" s="219"/>
      <c r="X51" s="219"/>
      <c r="Y51" s="218"/>
      <c r="Z51" s="219"/>
      <c r="AA51" s="257" t="str">
        <f>IF($D$6="OUI","A","")</f>
        <v/>
      </c>
      <c r="AB51" s="219"/>
      <c r="AC51" s="218"/>
      <c r="AD51" s="219"/>
      <c r="AE51" s="220" t="str">
        <f t="shared" si="30"/>
        <v/>
      </c>
      <c r="AF51" s="228"/>
      <c r="AG51" s="228"/>
      <c r="AH51" s="228"/>
      <c r="AI51" s="225" t="str">
        <f>IF(F49="","",IF(F51="","",IF(F49&lt;F51,"V",IF(F49&gt;F51,"D","N"))))</f>
        <v/>
      </c>
      <c r="AJ51" s="228"/>
      <c r="AK51" s="228"/>
      <c r="AL51" s="228"/>
      <c r="AM51" s="225" t="str">
        <f>IF(J50="","",IF(J51="","",IF(J50&lt;J51,"V",IF(J50&gt;J51,"D","N"))))</f>
        <v/>
      </c>
      <c r="AN51" s="228"/>
      <c r="AO51" s="225" t="str">
        <f>IF(L48="","",IF(L51="","",IF(L48&lt;L51,"V",IF(L48&gt;L51,"D","N"))))</f>
        <v/>
      </c>
      <c r="AP51" s="228"/>
      <c r="AQ51" s="228"/>
      <c r="AR51" s="225" t="str">
        <f>IF(O47="","",IF(O51="","",IF(O47&lt;O51,"V",IF(O47&gt;O51,"D","N"))))</f>
        <v/>
      </c>
      <c r="AS51" s="228"/>
      <c r="AT51" s="228"/>
      <c r="AU51" s="228"/>
      <c r="AV51" s="228"/>
      <c r="AW51" s="225" t="str">
        <f>IF(T51="","",IF(T54="","",IF(T51&gt;T54,"V",IF(T51&lt;T54,"D","N"))))</f>
        <v/>
      </c>
      <c r="AX51" s="228"/>
      <c r="AY51" s="228"/>
      <c r="AZ51" s="228"/>
      <c r="BA51" s="228"/>
      <c r="BB51" s="225" t="str">
        <f>IF(Y51="","",IF(Y53="","",IF(Y51&gt;Y53,"V",IF(Y51&lt;Y53,"D","N"))))</f>
        <v/>
      </c>
      <c r="BC51" s="228"/>
      <c r="BD51" s="228"/>
      <c r="BE51" s="228"/>
      <c r="BF51" s="225" t="str">
        <f>IF(AC51="","",IF(AC52="","",IF(AC51&gt;AC52,"V",IF(AC51&lt;AC52,"D","N"))))</f>
        <v/>
      </c>
      <c r="BG51" s="228"/>
      <c r="BH51" s="220" t="str">
        <f t="shared" si="31"/>
        <v/>
      </c>
      <c r="BI51" s="220" t="str">
        <f t="shared" si="32"/>
        <v/>
      </c>
      <c r="BJ51" s="220" t="str">
        <f t="shared" si="33"/>
        <v/>
      </c>
      <c r="BK51" s="220" t="str">
        <f t="shared" si="34"/>
        <v/>
      </c>
      <c r="BL51" s="220" t="str">
        <f t="shared" si="35"/>
        <v/>
      </c>
      <c r="BM51" s="220" t="str">
        <f>IF(B51="","",SUM(F49,J50,L48,O47,T54,Y53,AC52))</f>
        <v/>
      </c>
      <c r="BN51" s="220" t="str">
        <f t="shared" si="36"/>
        <v/>
      </c>
      <c r="BP51" s="123" t="str">
        <f t="shared" si="37"/>
        <v/>
      </c>
      <c r="BQ51" s="124"/>
      <c r="BR51" s="27" t="str">
        <f t="shared" si="38"/>
        <v/>
      </c>
      <c r="BS51" s="112" t="str">
        <f t="shared" si="39"/>
        <v/>
      </c>
    </row>
    <row r="52" spans="2:71" ht="15" customHeight="1">
      <c r="B52" s="227"/>
      <c r="C52" s="219"/>
      <c r="D52" s="219"/>
      <c r="E52" s="218"/>
      <c r="F52" s="219"/>
      <c r="G52" s="257" t="str">
        <f>IF($D$6="OUI","A","")</f>
        <v/>
      </c>
      <c r="H52" s="219"/>
      <c r="I52" s="218"/>
      <c r="J52" s="219"/>
      <c r="K52" s="218"/>
      <c r="L52" s="219"/>
      <c r="M52" s="257" t="str">
        <f>IF($D$6="OUI","A","")</f>
        <v/>
      </c>
      <c r="N52" s="249"/>
      <c r="O52" s="219"/>
      <c r="P52" s="218"/>
      <c r="Q52" s="219"/>
      <c r="R52" s="257" t="str">
        <f>IF($D$6="OUI","A","")</f>
        <v/>
      </c>
      <c r="S52" s="249"/>
      <c r="T52" s="219"/>
      <c r="U52" s="219"/>
      <c r="V52" s="218"/>
      <c r="W52" s="219"/>
      <c r="X52" s="257" t="str">
        <f>IF($D$6="OUI","A","")</f>
        <v/>
      </c>
      <c r="Y52" s="219"/>
      <c r="Z52" s="218"/>
      <c r="AA52" s="219"/>
      <c r="AB52" s="219"/>
      <c r="AC52" s="218"/>
      <c r="AD52" s="219"/>
      <c r="AE52" s="220" t="str">
        <f t="shared" si="30"/>
        <v/>
      </c>
      <c r="AF52" s="228"/>
      <c r="AG52" s="228"/>
      <c r="AH52" s="225" t="str">
        <f>IF(E50="","",IF(E52="","",IF(E50&lt;E52,"V",IF(E50&gt;E52,"D","N"))))</f>
        <v/>
      </c>
      <c r="AI52" s="228"/>
      <c r="AJ52" s="228"/>
      <c r="AK52" s="228"/>
      <c r="AL52" s="225" t="str">
        <f>IF(I49="","",IF(I52="","",IF(I49&lt;I52,"V",IF(I49&gt;I52,"D","N"))))</f>
        <v/>
      </c>
      <c r="AM52" s="228"/>
      <c r="AN52" s="225" t="str">
        <f>IF(K47="","",IF(K52="","",IF(K47&lt;K52,"V",IF(K47&gt;K52,"D","N"))))</f>
        <v/>
      </c>
      <c r="AO52" s="228"/>
      <c r="AP52" s="228"/>
      <c r="AQ52" s="228"/>
      <c r="AR52" s="228"/>
      <c r="AS52" s="225" t="str">
        <f>IF(P48="","",IF(P52="","",IF(P48&lt;P52,"V",IF(P48&gt;P52,"D","N"))))</f>
        <v/>
      </c>
      <c r="AT52" s="228"/>
      <c r="AU52" s="228"/>
      <c r="AV52" s="228"/>
      <c r="AW52" s="228"/>
      <c r="AX52" s="228"/>
      <c r="AY52" s="225" t="str">
        <f>IF(V52="","",IF(V53="","",IF(V52&gt;V53,"V",IF(V52&lt;V53,"D","N"))))</f>
        <v/>
      </c>
      <c r="AZ52" s="228"/>
      <c r="BA52" s="228"/>
      <c r="BB52" s="228"/>
      <c r="BC52" s="225" t="str">
        <f>IF(Z52="","",IF(Z54="","",IF(Z52&gt;Z54,"V",IF(Z52&lt;Z54,"D","N"))))</f>
        <v/>
      </c>
      <c r="BD52" s="228"/>
      <c r="BE52" s="228"/>
      <c r="BF52" s="225" t="str">
        <f>IF(AC51="","",IF(AC52="","",IF(AC51&lt;AC52,"V",IF(AC51&gt;AC52,"D","N"))))</f>
        <v/>
      </c>
      <c r="BG52" s="228"/>
      <c r="BH52" s="220" t="str">
        <f t="shared" si="31"/>
        <v/>
      </c>
      <c r="BI52" s="220" t="str">
        <f t="shared" si="32"/>
        <v/>
      </c>
      <c r="BJ52" s="220" t="str">
        <f t="shared" si="33"/>
        <v/>
      </c>
      <c r="BK52" s="220" t="str">
        <f t="shared" si="34"/>
        <v/>
      </c>
      <c r="BL52" s="220" t="str">
        <f t="shared" si="35"/>
        <v/>
      </c>
      <c r="BM52" s="220" t="str">
        <f>IF(B52="","",SUM(E50,I49,K47,P48,V53,Z54,AC51))</f>
        <v/>
      </c>
      <c r="BN52" s="220" t="str">
        <f t="shared" si="36"/>
        <v/>
      </c>
      <c r="BP52" s="123" t="str">
        <f t="shared" si="37"/>
        <v/>
      </c>
      <c r="BQ52" s="124"/>
      <c r="BR52" s="27" t="str">
        <f t="shared" si="38"/>
        <v/>
      </c>
      <c r="BS52" s="112" t="str">
        <f t="shared" si="39"/>
        <v/>
      </c>
    </row>
    <row r="53" spans="2:71" ht="15" customHeight="1">
      <c r="B53" s="227"/>
      <c r="C53" s="218"/>
      <c r="D53" s="219"/>
      <c r="E53" s="219"/>
      <c r="F53" s="257" t="str">
        <f>IF($D$6="OUI","A","")</f>
        <v/>
      </c>
      <c r="G53" s="219"/>
      <c r="H53" s="218"/>
      <c r="I53" s="219"/>
      <c r="J53" s="219"/>
      <c r="K53" s="219"/>
      <c r="L53" s="257" t="str">
        <f>IF($D$6="OUI","A","")</f>
        <v/>
      </c>
      <c r="M53" s="219"/>
      <c r="N53" s="218"/>
      <c r="O53" s="219"/>
      <c r="P53" s="219"/>
      <c r="Q53" s="218"/>
      <c r="R53" s="219"/>
      <c r="S53" s="219"/>
      <c r="T53" s="257" t="str">
        <f>IF($D$6="OUI","A","")</f>
        <v/>
      </c>
      <c r="U53" s="219"/>
      <c r="V53" s="218"/>
      <c r="W53" s="219"/>
      <c r="X53" s="219"/>
      <c r="Y53" s="218"/>
      <c r="Z53" s="219"/>
      <c r="AA53" s="219"/>
      <c r="AB53" s="219"/>
      <c r="AC53" s="219"/>
      <c r="AD53" s="218"/>
      <c r="AE53" s="220" t="str">
        <f t="shared" si="30"/>
        <v/>
      </c>
      <c r="AF53" s="225" t="str">
        <f>IF(C47="","",IF(C53="","",IF(C47&lt;C53,"V",IF(C47&gt;C53,"D","N"))))</f>
        <v/>
      </c>
      <c r="AG53" s="228"/>
      <c r="AH53" s="228"/>
      <c r="AI53" s="228"/>
      <c r="AJ53" s="228"/>
      <c r="AK53" s="225" t="str">
        <f>IF(H48="","",IF(H53="","",IF(H48&lt;H53,"V",IF(H48&gt;H53,"D","N"))))</f>
        <v/>
      </c>
      <c r="AL53" s="228"/>
      <c r="AM53" s="228"/>
      <c r="AN53" s="228"/>
      <c r="AO53" s="228"/>
      <c r="AP53" s="228"/>
      <c r="AQ53" s="225" t="str">
        <f>IF(N50="","",IF(N53="","",IF(N50&lt;N53,"V",IF(N50&gt;N53,"D","N"))))</f>
        <v/>
      </c>
      <c r="AR53" s="228"/>
      <c r="AS53" s="228"/>
      <c r="AT53" s="225" t="str">
        <f>IF(Q49="","",IF(Q53="","",IF(Q49&lt;Q53,"V",IF(Q49&gt;Q53,"D","N"))))</f>
        <v/>
      </c>
      <c r="AU53" s="228"/>
      <c r="AV53" s="228"/>
      <c r="AW53" s="228"/>
      <c r="AX53" s="228"/>
      <c r="AY53" s="225" t="str">
        <f>IF(V52="","",IF(V53="","",IF(V52&lt;V53,"V",IF(V52&gt;V53,"D","N"))))</f>
        <v/>
      </c>
      <c r="AZ53" s="228"/>
      <c r="BA53" s="228"/>
      <c r="BB53" s="225" t="str">
        <f>IF(Y51="","",IF(Y53="","",IF(Y51&lt;Y53,"V",IF(Y51&gt;Y53,"D","N"))))</f>
        <v/>
      </c>
      <c r="BC53" s="228"/>
      <c r="BD53" s="228"/>
      <c r="BE53" s="228"/>
      <c r="BF53" s="228"/>
      <c r="BG53" s="225" t="str">
        <f>IF(AD53="","",IF(AD54="","",IF(AD53&gt;AD54,"V",IF(AD53&lt;AD54,"D","N"))))</f>
        <v/>
      </c>
      <c r="BH53" s="220" t="str">
        <f t="shared" si="31"/>
        <v/>
      </c>
      <c r="BI53" s="220" t="str">
        <f t="shared" si="32"/>
        <v/>
      </c>
      <c r="BJ53" s="220" t="str">
        <f t="shared" si="33"/>
        <v/>
      </c>
      <c r="BK53" s="220" t="str">
        <f t="shared" si="34"/>
        <v/>
      </c>
      <c r="BL53" s="220" t="str">
        <f t="shared" si="35"/>
        <v/>
      </c>
      <c r="BM53" s="220" t="str">
        <f>IF(B53="","",SUM(C47,H48,N50,Q49,V52,Y51,AD54))</f>
        <v/>
      </c>
      <c r="BN53" s="220" t="str">
        <f t="shared" si="36"/>
        <v/>
      </c>
      <c r="BP53" s="123" t="str">
        <f t="shared" si="37"/>
        <v/>
      </c>
      <c r="BQ53" s="124"/>
      <c r="BR53" s="27" t="str">
        <f t="shared" si="38"/>
        <v/>
      </c>
      <c r="BS53" s="112" t="str">
        <f t="shared" si="39"/>
        <v/>
      </c>
    </row>
    <row r="54" spans="2:71" ht="15" customHeight="1">
      <c r="B54" s="227"/>
      <c r="C54" s="219"/>
      <c r="D54" s="218"/>
      <c r="E54" s="219"/>
      <c r="F54" s="219"/>
      <c r="G54" s="218"/>
      <c r="H54" s="219"/>
      <c r="I54" s="257" t="str">
        <f>IF($D$6="OUI","A","")</f>
        <v/>
      </c>
      <c r="J54" s="249"/>
      <c r="K54" s="219"/>
      <c r="L54" s="219"/>
      <c r="M54" s="218"/>
      <c r="N54" s="219"/>
      <c r="O54" s="257" t="str">
        <f>IF($D$6="OUI","A","")</f>
        <v/>
      </c>
      <c r="P54" s="219"/>
      <c r="Q54" s="219"/>
      <c r="R54" s="218"/>
      <c r="S54" s="219"/>
      <c r="T54" s="218"/>
      <c r="U54" s="219"/>
      <c r="V54" s="219"/>
      <c r="W54" s="257" t="str">
        <f>IF($D$6="OUI","A","")</f>
        <v/>
      </c>
      <c r="X54" s="219"/>
      <c r="Y54" s="219"/>
      <c r="Z54" s="218"/>
      <c r="AA54" s="219"/>
      <c r="AB54" s="257" t="str">
        <f>IF($D$6="OUI","A","")</f>
        <v/>
      </c>
      <c r="AC54" s="219"/>
      <c r="AD54" s="218"/>
      <c r="AE54" s="220" t="str">
        <f t="shared" si="30"/>
        <v/>
      </c>
      <c r="AF54" s="228"/>
      <c r="AG54" s="225" t="str">
        <f>IF(D48="","",IF(D54="","",IF(D48&lt;D54,"V",IF(D48&gt;D54,"D","N"))))</f>
        <v/>
      </c>
      <c r="AH54" s="228"/>
      <c r="AI54" s="228"/>
      <c r="AJ54" s="225" t="str">
        <f>IF(G47="","",IF(G54="","",IF(G47&lt;G54,"V",IF(G47&gt;G54,"D","N"))))</f>
        <v/>
      </c>
      <c r="AK54" s="228"/>
      <c r="AL54" s="228"/>
      <c r="AM54" s="228"/>
      <c r="AN54" s="228"/>
      <c r="AO54" s="228"/>
      <c r="AP54" s="225" t="str">
        <f>IF(M49="","",IF(M54="","",IF(M49&lt;M54,"V",IF(M49&gt;M54,"D","N"))))</f>
        <v/>
      </c>
      <c r="AQ54" s="228"/>
      <c r="AR54" s="228"/>
      <c r="AS54" s="228"/>
      <c r="AT54" s="228"/>
      <c r="AU54" s="225" t="str">
        <f>IF(R50="","",IF(R54="","",IF(R50&lt;R54,"V",IF(R50&gt;R54,"D","N"))))</f>
        <v/>
      </c>
      <c r="AV54" s="228"/>
      <c r="AW54" s="225" t="str">
        <f>IF(T51="","",IF(T54="","",IF(T51&lt;T54,"V",IF(T51&gt;T54,"D","N"))))</f>
        <v/>
      </c>
      <c r="AX54" s="228"/>
      <c r="AY54" s="228"/>
      <c r="AZ54" s="228"/>
      <c r="BA54" s="228"/>
      <c r="BB54" s="228"/>
      <c r="BC54" s="225" t="str">
        <f>IF(Z52="","",IF(Z54="","",IF(Z52&lt;Z54,"V",IF(Z52&gt;Z54,"D","N"))))</f>
        <v/>
      </c>
      <c r="BD54" s="228"/>
      <c r="BE54" s="228"/>
      <c r="BF54" s="228"/>
      <c r="BG54" s="225" t="str">
        <f>IF(AD53="","",IF(AD54="","",IF(AD53&lt;AD54,"V",IF(AD53&gt;AD54,"D","N"))))</f>
        <v/>
      </c>
      <c r="BH54" s="220" t="str">
        <f t="shared" si="31"/>
        <v/>
      </c>
      <c r="BI54" s="220" t="str">
        <f t="shared" si="32"/>
        <v/>
      </c>
      <c r="BJ54" s="220" t="str">
        <f t="shared" si="33"/>
        <v/>
      </c>
      <c r="BK54" s="220" t="str">
        <f t="shared" si="34"/>
        <v/>
      </c>
      <c r="BL54" s="220" t="str">
        <f t="shared" si="35"/>
        <v/>
      </c>
      <c r="BM54" s="220" t="str">
        <f>IF(B54="","",SUM(D48,G47,M49,R50,T51,Z52,AD53))</f>
        <v/>
      </c>
      <c r="BN54" s="220" t="str">
        <f t="shared" si="36"/>
        <v/>
      </c>
      <c r="BP54" s="123" t="str">
        <f t="shared" si="37"/>
        <v/>
      </c>
      <c r="BQ54" s="124"/>
      <c r="BR54" s="27" t="str">
        <f t="shared" si="38"/>
        <v/>
      </c>
      <c r="BS54" s="112" t="str">
        <f t="shared" si="39"/>
        <v/>
      </c>
    </row>
    <row r="55" spans="2:71" ht="13.5" customHeight="1"/>
    <row r="56" spans="2:71" ht="13.5" customHeight="1"/>
    <row r="57" spans="2:71" ht="18" customHeight="1">
      <c r="B57" s="244" t="s">
        <v>235</v>
      </c>
      <c r="C57" s="33"/>
      <c r="D57" s="34"/>
      <c r="E57" s="172"/>
      <c r="F57" s="34"/>
      <c r="G57" s="34"/>
      <c r="H57" s="34"/>
      <c r="I57" s="176"/>
      <c r="J57" s="34"/>
      <c r="K57" s="34"/>
      <c r="L57" s="176"/>
      <c r="M57" s="34"/>
      <c r="N57" s="34"/>
      <c r="O57" s="34"/>
      <c r="P57" s="34" t="s">
        <v>366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5"/>
      <c r="AE57" s="177"/>
      <c r="AF57" s="46"/>
      <c r="AG57" s="46"/>
      <c r="AH57" s="47"/>
      <c r="AI57" s="46"/>
      <c r="AJ57" s="46"/>
      <c r="AK57" s="46"/>
      <c r="AL57" s="46"/>
      <c r="AM57" s="46"/>
      <c r="AN57" s="46"/>
      <c r="AO57" s="48"/>
      <c r="AP57" s="46"/>
      <c r="AQ57" s="46"/>
      <c r="AR57" s="46"/>
      <c r="AS57" s="46" t="s">
        <v>230</v>
      </c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178"/>
      <c r="BI57" s="34" t="str">
        <f>"SUIVI DES MATCHS (G="&amp;IF($D$3="",0,$D$3)&amp;"pts / N="&amp;IF($D$4="",0,$D$4)&amp;"pts / P="&amp;IF($D$5="",0,$D$5)&amp;"pts)"</f>
        <v>SUIVI DES MATCHS (G=0pts / N=0pts / P=0pts)</v>
      </c>
      <c r="BJ57" s="178"/>
      <c r="BK57" s="179"/>
      <c r="BL57" s="33"/>
      <c r="BM57" s="34" t="s">
        <v>221</v>
      </c>
      <c r="BN57" s="35"/>
      <c r="BP57" s="290" t="s">
        <v>229</v>
      </c>
      <c r="BQ57" s="288" t="s">
        <v>367</v>
      </c>
      <c r="BR57" s="108" t="s">
        <v>334</v>
      </c>
      <c r="BS57" s="108" t="s">
        <v>229</v>
      </c>
    </row>
    <row r="58" spans="2:71" ht="18" customHeight="1">
      <c r="B58" s="32" t="s">
        <v>317</v>
      </c>
      <c r="C58" s="32" t="s">
        <v>217</v>
      </c>
      <c r="D58" s="32" t="s">
        <v>218</v>
      </c>
      <c r="E58" s="32" t="s">
        <v>219</v>
      </c>
      <c r="F58" s="32" t="s">
        <v>241</v>
      </c>
      <c r="G58" s="32" t="s">
        <v>242</v>
      </c>
      <c r="H58" s="32" t="s">
        <v>243</v>
      </c>
      <c r="I58" s="32" t="s">
        <v>246</v>
      </c>
      <c r="J58" s="32" t="s">
        <v>247</v>
      </c>
      <c r="K58" s="32" t="s">
        <v>248</v>
      </c>
      <c r="L58" s="32" t="s">
        <v>249</v>
      </c>
      <c r="M58" s="32" t="s">
        <v>250</v>
      </c>
      <c r="N58" s="32" t="s">
        <v>251</v>
      </c>
      <c r="O58" s="32" t="s">
        <v>252</v>
      </c>
      <c r="P58" s="32" t="s">
        <v>253</v>
      </c>
      <c r="Q58" s="32" t="s">
        <v>254</v>
      </c>
      <c r="R58" s="32" t="s">
        <v>255</v>
      </c>
      <c r="S58" s="32" t="s">
        <v>256</v>
      </c>
      <c r="T58" s="32" t="s">
        <v>257</v>
      </c>
      <c r="U58" s="32" t="s">
        <v>258</v>
      </c>
      <c r="V58" s="32" t="s">
        <v>259</v>
      </c>
      <c r="W58" s="32" t="s">
        <v>260</v>
      </c>
      <c r="X58" s="32" t="s">
        <v>261</v>
      </c>
      <c r="Y58" s="32" t="s">
        <v>262</v>
      </c>
      <c r="Z58" s="32" t="s">
        <v>263</v>
      </c>
      <c r="AA58" s="32" t="s">
        <v>264</v>
      </c>
      <c r="AB58" s="32" t="s">
        <v>265</v>
      </c>
      <c r="AC58" s="32" t="s">
        <v>266</v>
      </c>
      <c r="AD58" s="32" t="s">
        <v>267</v>
      </c>
      <c r="AE58" s="32" t="s">
        <v>222</v>
      </c>
      <c r="AF58" s="30" t="s">
        <v>217</v>
      </c>
      <c r="AG58" s="30" t="s">
        <v>218</v>
      </c>
      <c r="AH58" s="30" t="s">
        <v>219</v>
      </c>
      <c r="AI58" s="30" t="s">
        <v>241</v>
      </c>
      <c r="AJ58" s="30" t="s">
        <v>242</v>
      </c>
      <c r="AK58" s="30" t="s">
        <v>243</v>
      </c>
      <c r="AL58" s="30" t="s">
        <v>246</v>
      </c>
      <c r="AM58" s="30" t="s">
        <v>247</v>
      </c>
      <c r="AN58" s="30" t="s">
        <v>248</v>
      </c>
      <c r="AO58" s="30" t="s">
        <v>249</v>
      </c>
      <c r="AP58" s="30" t="s">
        <v>250</v>
      </c>
      <c r="AQ58" s="30" t="s">
        <v>251</v>
      </c>
      <c r="AR58" s="30" t="s">
        <v>252</v>
      </c>
      <c r="AS58" s="30" t="s">
        <v>253</v>
      </c>
      <c r="AT58" s="30" t="s">
        <v>254</v>
      </c>
      <c r="AU58" s="30" t="s">
        <v>255</v>
      </c>
      <c r="AV58" s="30" t="s">
        <v>256</v>
      </c>
      <c r="AW58" s="30" t="s">
        <v>257</v>
      </c>
      <c r="AX58" s="30" t="s">
        <v>258</v>
      </c>
      <c r="AY58" s="30" t="s">
        <v>259</v>
      </c>
      <c r="AZ58" s="30" t="s">
        <v>260</v>
      </c>
      <c r="BA58" s="30" t="s">
        <v>261</v>
      </c>
      <c r="BB58" s="30" t="s">
        <v>262</v>
      </c>
      <c r="BC58" s="30" t="s">
        <v>263</v>
      </c>
      <c r="BD58" s="30" t="s">
        <v>264</v>
      </c>
      <c r="BE58" s="30" t="s">
        <v>265</v>
      </c>
      <c r="BF58" s="30" t="s">
        <v>266</v>
      </c>
      <c r="BG58" s="30" t="s">
        <v>267</v>
      </c>
      <c r="BH58" s="32" t="s">
        <v>223</v>
      </c>
      <c r="BI58" s="32" t="s">
        <v>224</v>
      </c>
      <c r="BJ58" s="32" t="s">
        <v>225</v>
      </c>
      <c r="BK58" s="32" t="s">
        <v>220</v>
      </c>
      <c r="BL58" s="32" t="s">
        <v>226</v>
      </c>
      <c r="BM58" s="32" t="s">
        <v>227</v>
      </c>
      <c r="BN58" s="32" t="s">
        <v>270</v>
      </c>
      <c r="BP58" s="291"/>
      <c r="BQ58" s="289"/>
      <c r="BR58" s="110" t="s">
        <v>335</v>
      </c>
      <c r="BS58" s="110" t="s">
        <v>336</v>
      </c>
    </row>
    <row r="59" spans="2:71" ht="15" customHeight="1">
      <c r="B59" s="227"/>
      <c r="C59" s="218"/>
      <c r="D59" s="219"/>
      <c r="E59" s="257" t="str">
        <f>IF($D$6="OUI","A","")</f>
        <v/>
      </c>
      <c r="F59" s="219"/>
      <c r="G59" s="218"/>
      <c r="H59" s="219"/>
      <c r="I59" s="219"/>
      <c r="J59" s="219"/>
      <c r="K59" s="218"/>
      <c r="L59" s="219"/>
      <c r="M59" s="249"/>
      <c r="N59" s="219"/>
      <c r="O59" s="218"/>
      <c r="P59" s="219"/>
      <c r="Q59" s="219"/>
      <c r="R59" s="249"/>
      <c r="S59" s="257" t="str">
        <f>IF($D$6="OUI","A","")</f>
        <v/>
      </c>
      <c r="T59" s="219"/>
      <c r="U59" s="218"/>
      <c r="V59" s="219"/>
      <c r="W59" s="218"/>
      <c r="X59" s="219"/>
      <c r="Y59" s="249"/>
      <c r="Z59" s="219"/>
      <c r="AA59" s="218"/>
      <c r="AB59" s="219"/>
      <c r="AC59" s="257" t="str">
        <f>IF($D$6="OUI","A","")</f>
        <v/>
      </c>
      <c r="AD59" s="219"/>
      <c r="AE59" s="220" t="str">
        <f>IF(B59="","",COUNT(C59:AD59))</f>
        <v/>
      </c>
      <c r="AF59" s="225" t="str">
        <f>IF(C59="","",IF(C65="","",IF(C59&gt;C65,"V",IF(C59&lt;C65,"D","N"))))</f>
        <v/>
      </c>
      <c r="AG59" s="228"/>
      <c r="AH59" s="228"/>
      <c r="AI59" s="228"/>
      <c r="AJ59" s="225" t="str">
        <f>IF(G59="","",IF(G66="","",IF(G59&gt;G66,"V",IF(G59&lt;G66,"D","N"))))</f>
        <v/>
      </c>
      <c r="AK59" s="228"/>
      <c r="AL59" s="228"/>
      <c r="AM59" s="228"/>
      <c r="AN59" s="225" t="str">
        <f>IF(K59="","",IF(K64="","",IF(K59&gt;K64,"V",IF(K59&lt;K64,"D","N"))))</f>
        <v/>
      </c>
      <c r="AO59" s="228"/>
      <c r="AP59" s="228"/>
      <c r="AQ59" s="228"/>
      <c r="AR59" s="225" t="str">
        <f>IF(O59="","",IF(O63="","",IF(O59&gt;O63,"V",IF(O59&lt;O63,"D","N"))))</f>
        <v/>
      </c>
      <c r="AS59" s="228"/>
      <c r="AT59" s="228"/>
      <c r="AU59" s="228"/>
      <c r="AV59" s="228"/>
      <c r="AW59" s="228"/>
      <c r="AX59" s="225" t="str">
        <f>IF(U59="","",IF(U62="","",IF(U59&gt;U62,"V",IF(U59&lt;U62,"D","N"))))</f>
        <v/>
      </c>
      <c r="AY59" s="228"/>
      <c r="AZ59" s="225" t="str">
        <f>IF(W59="","",IF(W61="","",IF(W59&gt;W61,"V",IF(W59&lt;W61,"D","N"))))</f>
        <v/>
      </c>
      <c r="BA59" s="228"/>
      <c r="BB59" s="228"/>
      <c r="BC59" s="228"/>
      <c r="BD59" s="225" t="str">
        <f>IF(AA59="","",IF(AA60="","",IF(AA59&gt;AA60,"V",IF(AA59&lt;AA60,"D","N"))))</f>
        <v/>
      </c>
      <c r="BE59" s="228"/>
      <c r="BF59" s="228"/>
      <c r="BG59" s="228"/>
      <c r="BH59" s="220" t="str">
        <f>IF(B59="","",COUNTIF($AF59:$BG59,"V"))</f>
        <v/>
      </c>
      <c r="BI59" s="220" t="str">
        <f>IF(B59="","",COUNTIF($AF59:$BG59,"N"))</f>
        <v/>
      </c>
      <c r="BJ59" s="220" t="str">
        <f>IF(B59="","",COUNTIF($AF59:$BG59,"D"))</f>
        <v/>
      </c>
      <c r="BK59" s="220" t="str">
        <f>IF(B59="","",(BH59*$D$3)+(BI59*$D$4)+(BJ59*$D$5))</f>
        <v/>
      </c>
      <c r="BL59" s="220" t="str">
        <f>IF(B59="","",SUM(C59:AD59))</f>
        <v/>
      </c>
      <c r="BM59" s="220" t="str">
        <f>IF(B59="","",SUM(C65,G66,K64,O63,U62,W61,AA60))</f>
        <v/>
      </c>
      <c r="BN59" s="220" t="str">
        <f>IF(B59="","",BL59-BM59)</f>
        <v/>
      </c>
      <c r="BP59" s="123" t="str">
        <f>IF(B59="","",IF(BS59=1,"1er",IF(BS59=2,"2ème",IF(BS59=3,"3ème",IF(BS59=4,"4ème",IF(BS59=5,"5ème",IF(BS59=6,"6ème",IF(BS59=7,"7ème",IF(BS59=8,"8ème","")))))))))</f>
        <v/>
      </c>
      <c r="BQ59" s="124"/>
      <c r="BR59" s="27" t="str">
        <f>IF(B59="","",IF(AE59=0,"",BK59*1000000+BN59*1000+BL59))</f>
        <v/>
      </c>
      <c r="BS59" s="112" t="str">
        <f>IF(BR59="","",RANK(BR59,$BR$59:$BR$66,0))</f>
        <v/>
      </c>
    </row>
    <row r="60" spans="2:71" ht="15" customHeight="1">
      <c r="B60" s="227"/>
      <c r="C60" s="219"/>
      <c r="D60" s="218"/>
      <c r="E60" s="219"/>
      <c r="F60" s="219"/>
      <c r="G60" s="219"/>
      <c r="H60" s="218"/>
      <c r="I60" s="219"/>
      <c r="J60" s="257" t="str">
        <f>IF($D$6="OUI","A","")</f>
        <v/>
      </c>
      <c r="K60" s="219"/>
      <c r="L60" s="218"/>
      <c r="M60" s="219"/>
      <c r="N60" s="257" t="str">
        <f>IF($D$6="OUI","A","")</f>
        <v/>
      </c>
      <c r="O60" s="219"/>
      <c r="P60" s="218"/>
      <c r="Q60" s="219"/>
      <c r="R60" s="219"/>
      <c r="S60" s="218"/>
      <c r="T60" s="219"/>
      <c r="U60" s="219"/>
      <c r="V60" s="219"/>
      <c r="W60" s="219"/>
      <c r="X60" s="218"/>
      <c r="Y60" s="219"/>
      <c r="Z60" s="219"/>
      <c r="AA60" s="218"/>
      <c r="AB60" s="219"/>
      <c r="AC60" s="249"/>
      <c r="AD60" s="257" t="str">
        <f>IF($D$6="OUI","A","")</f>
        <v/>
      </c>
      <c r="AE60" s="220" t="str">
        <f t="shared" ref="AE60:AE66" si="40">IF(B60="","",COUNT(C60:AD60))</f>
        <v/>
      </c>
      <c r="AF60" s="228"/>
      <c r="AG60" s="225" t="str">
        <f>IF(D60="","",IF(D66="","",IF(D60&gt;D66,"V",IF(D60&lt;D66,"D","N"))))</f>
        <v/>
      </c>
      <c r="AH60" s="228"/>
      <c r="AI60" s="228"/>
      <c r="AJ60" s="228"/>
      <c r="AK60" s="225" t="str">
        <f>IF(H60="","",IF(H65="","",IF(H60&gt;H65,"V",IF(H60&lt;H65,"D","N"))))</f>
        <v/>
      </c>
      <c r="AL60" s="228"/>
      <c r="AM60" s="228"/>
      <c r="AN60" s="228"/>
      <c r="AO60" s="225" t="str">
        <f>IF(L60="","",IF(L63="","",IF(L60&gt;L63,"V",IF(L60&lt;L63,"D","N"))))</f>
        <v/>
      </c>
      <c r="AP60" s="228"/>
      <c r="AQ60" s="228"/>
      <c r="AR60" s="228"/>
      <c r="AS60" s="225" t="str">
        <f>IF(P60="","",IF(P64="","",IF(P60&gt;P64,"V",IF(P60&lt;P64,"D","N"))))</f>
        <v/>
      </c>
      <c r="AT60" s="228"/>
      <c r="AU60" s="228"/>
      <c r="AV60" s="225" t="str">
        <f>IF(S60="","",IF(S61="","",IF(S60&gt;S61,"V",IF(S60&lt;S61,"D","N"))))</f>
        <v/>
      </c>
      <c r="AW60" s="228"/>
      <c r="AX60" s="228"/>
      <c r="AY60" s="228"/>
      <c r="AZ60" s="228"/>
      <c r="BA60" s="225" t="str">
        <f>IF(X60="","",IF(X62="","",IF(X60&gt;X62,"V",IF(X60&lt;X62,"D","N"))))</f>
        <v/>
      </c>
      <c r="BB60" s="228"/>
      <c r="BC60" s="228"/>
      <c r="BD60" s="225" t="str">
        <f>IF(AA59="","",IF(AA60="","",IF(AA59&lt;AA60,"V",IF(AA59&gt;AA60,"D","N"))))</f>
        <v/>
      </c>
      <c r="BE60" s="228"/>
      <c r="BF60" s="228"/>
      <c r="BG60" s="228"/>
      <c r="BH60" s="220" t="str">
        <f t="shared" ref="BH60:BH66" si="41">IF(B60="","",COUNTIF($AF60:$BG60,"V"))</f>
        <v/>
      </c>
      <c r="BI60" s="220" t="str">
        <f t="shared" ref="BI60:BI66" si="42">IF(B60="","",COUNTIF($AF60:$BG60,"N"))</f>
        <v/>
      </c>
      <c r="BJ60" s="220" t="str">
        <f t="shared" ref="BJ60:BJ66" si="43">IF(B60="","",COUNTIF($AF60:$BG60,"D"))</f>
        <v/>
      </c>
      <c r="BK60" s="220" t="str">
        <f t="shared" ref="BK60:BK66" si="44">IF(B60="","",(BH60*$D$3)+(BI60*$D$4)+(BJ60*$D$5))</f>
        <v/>
      </c>
      <c r="BL60" s="220" t="str">
        <f t="shared" ref="BL60:BL66" si="45">IF(B60="","",SUM(C60:AD60))</f>
        <v/>
      </c>
      <c r="BM60" s="220" t="str">
        <f>IF(B60="","",SUM(D66,H65,L63,P64,S61,X62,AA59))</f>
        <v/>
      </c>
      <c r="BN60" s="220" t="str">
        <f t="shared" ref="BN60:BN66" si="46">IF(B60="","",BL60-BM60)</f>
        <v/>
      </c>
      <c r="BP60" s="123" t="str">
        <f t="shared" ref="BP60:BP66" si="47">IF(B60="","",IF(BS60=1,"1er",IF(BS60=2,"2ème",IF(BS60=3,"3ème",IF(BS60=4,"4ème",IF(BS60=5,"5ème",IF(BS60=6,"6ème",IF(BS60=7,"7ème",IF(BS60=8,"8ème","")))))))))</f>
        <v/>
      </c>
      <c r="BQ60" s="124"/>
      <c r="BR60" s="27" t="str">
        <f t="shared" ref="BR60:BR66" si="48">IF(B60="","",IF(AE60=0,"",BK60*1000000+BN60*1000+BL60))</f>
        <v/>
      </c>
      <c r="BS60" s="112" t="str">
        <f t="shared" ref="BS60:BS66" si="49">IF(BR60="","",RANK(BR60,$BR$59:$BR$66,0))</f>
        <v/>
      </c>
    </row>
    <row r="61" spans="2:71" ht="15" customHeight="1">
      <c r="B61" s="227"/>
      <c r="C61" s="249"/>
      <c r="D61" s="257" t="str">
        <f>IF($D$6="OUI","A","")</f>
        <v/>
      </c>
      <c r="E61" s="219"/>
      <c r="F61" s="218"/>
      <c r="G61" s="219"/>
      <c r="H61" s="219"/>
      <c r="I61" s="218"/>
      <c r="J61" s="219"/>
      <c r="K61" s="257" t="str">
        <f>IF($D$6="OUI","A","")</f>
        <v/>
      </c>
      <c r="L61" s="219"/>
      <c r="M61" s="218"/>
      <c r="N61" s="219"/>
      <c r="O61" s="219"/>
      <c r="P61" s="219"/>
      <c r="Q61" s="218"/>
      <c r="R61" s="219"/>
      <c r="S61" s="218"/>
      <c r="T61" s="219"/>
      <c r="U61" s="257" t="str">
        <f>IF($D$6="OUI","A","")</f>
        <v/>
      </c>
      <c r="V61" s="219"/>
      <c r="W61" s="218"/>
      <c r="X61" s="219"/>
      <c r="Y61" s="257" t="str">
        <f>IF($D$6="OUI","A","")</f>
        <v/>
      </c>
      <c r="Z61" s="249"/>
      <c r="AA61" s="219"/>
      <c r="AB61" s="218"/>
      <c r="AC61" s="219"/>
      <c r="AD61" s="219"/>
      <c r="AE61" s="220" t="str">
        <f t="shared" si="40"/>
        <v/>
      </c>
      <c r="AF61" s="228"/>
      <c r="AG61" s="228"/>
      <c r="AH61" s="228"/>
      <c r="AI61" s="225" t="str">
        <f>IF(F61="","",IF(F63="","",IF(F61&gt;F63,"V",IF(F61&lt;F63,"D","N"))))</f>
        <v/>
      </c>
      <c r="AJ61" s="228"/>
      <c r="AK61" s="228"/>
      <c r="AL61" s="225" t="str">
        <f>IF(I61="","",IF(I64="","",IF(I61&gt;I64,"V",IF(I61&lt;I64,"D","N"))))</f>
        <v/>
      </c>
      <c r="AM61" s="228"/>
      <c r="AN61" s="228"/>
      <c r="AO61" s="228"/>
      <c r="AP61" s="225" t="str">
        <f>IF(M61="","",IF(M66="","",IF(M61&gt;M66,"V",IF(M61&lt;M66,"D","N"))))</f>
        <v/>
      </c>
      <c r="AQ61" s="228"/>
      <c r="AR61" s="228"/>
      <c r="AS61" s="228"/>
      <c r="AT61" s="225" t="str">
        <f>IF(Q61="","",IF(Q65="","",IF(Q61&gt;Q65,"V",IF(Q61&lt;Q65,"D","N"))))</f>
        <v/>
      </c>
      <c r="AU61" s="228"/>
      <c r="AV61" s="225" t="str">
        <f>IF(S60="","",IF(S61="","",IF(S60&lt;S61,"V",IF(S60&gt;S61,"D","N"))))</f>
        <v/>
      </c>
      <c r="AW61" s="228"/>
      <c r="AX61" s="228"/>
      <c r="AY61" s="228"/>
      <c r="AZ61" s="225" t="str">
        <f>IF(W59="","",IF(W61="","",IF(W59&lt;W61,"V",IF(W59&gt;W61,"D","N"))))</f>
        <v/>
      </c>
      <c r="BA61" s="228"/>
      <c r="BB61" s="228"/>
      <c r="BC61" s="228"/>
      <c r="BD61" s="228"/>
      <c r="BE61" s="225" t="str">
        <f>IF(AB61="","",IF(AB62="","",IF(AB61&gt;AB62,"V",IF(AB61&lt;AB62,"D","N"))))</f>
        <v/>
      </c>
      <c r="BF61" s="228"/>
      <c r="BG61" s="228"/>
      <c r="BH61" s="220" t="str">
        <f t="shared" si="41"/>
        <v/>
      </c>
      <c r="BI61" s="220" t="str">
        <f t="shared" si="42"/>
        <v/>
      </c>
      <c r="BJ61" s="220" t="str">
        <f t="shared" si="43"/>
        <v/>
      </c>
      <c r="BK61" s="220" t="str">
        <f t="shared" si="44"/>
        <v/>
      </c>
      <c r="BL61" s="220" t="str">
        <f t="shared" si="45"/>
        <v/>
      </c>
      <c r="BM61" s="220" t="str">
        <f>IF(B61="","",SUM(F63,I64,M66,Q65,S60,W59,AB62))</f>
        <v/>
      </c>
      <c r="BN61" s="220" t="str">
        <f t="shared" si="46"/>
        <v/>
      </c>
      <c r="BP61" s="123" t="str">
        <f t="shared" si="47"/>
        <v/>
      </c>
      <c r="BQ61" s="124"/>
      <c r="BR61" s="27" t="str">
        <f t="shared" si="48"/>
        <v/>
      </c>
      <c r="BS61" s="112" t="str">
        <f t="shared" si="49"/>
        <v/>
      </c>
    </row>
    <row r="62" spans="2:71" ht="15" customHeight="1">
      <c r="B62" s="227"/>
      <c r="C62" s="257" t="str">
        <f>IF($D$6="OUI","A","")</f>
        <v/>
      </c>
      <c r="D62" s="219"/>
      <c r="E62" s="218"/>
      <c r="F62" s="219"/>
      <c r="G62" s="219"/>
      <c r="H62" s="219"/>
      <c r="I62" s="219"/>
      <c r="J62" s="218"/>
      <c r="K62" s="219"/>
      <c r="L62" s="219"/>
      <c r="M62" s="219"/>
      <c r="N62" s="218"/>
      <c r="O62" s="219"/>
      <c r="P62" s="257" t="str">
        <f>IF($D$6="OUI","A","")</f>
        <v/>
      </c>
      <c r="Q62" s="219"/>
      <c r="R62" s="218"/>
      <c r="S62" s="219"/>
      <c r="T62" s="219"/>
      <c r="U62" s="218"/>
      <c r="V62" s="219"/>
      <c r="W62" s="219"/>
      <c r="X62" s="218"/>
      <c r="Y62" s="219"/>
      <c r="Z62" s="257" t="str">
        <f>IF($D$6="OUI","A","")</f>
        <v/>
      </c>
      <c r="AA62" s="219"/>
      <c r="AB62" s="218"/>
      <c r="AC62" s="219"/>
      <c r="AD62" s="249"/>
      <c r="AE62" s="220" t="str">
        <f t="shared" si="40"/>
        <v/>
      </c>
      <c r="AF62" s="228"/>
      <c r="AG62" s="228"/>
      <c r="AH62" s="225" t="str">
        <f>IF(E62="","",IF(E64="","",IF(E62&gt;E64,"V",IF(E62&lt;E64,"D","N"))))</f>
        <v/>
      </c>
      <c r="AI62" s="228"/>
      <c r="AJ62" s="228"/>
      <c r="AK62" s="228"/>
      <c r="AL62" s="228"/>
      <c r="AM62" s="225" t="str">
        <f>IF(J62="","",IF(J63="","",IF(J62&gt;J63,"V",IF(J62&lt;J63,"D","N"))))</f>
        <v/>
      </c>
      <c r="AN62" s="228"/>
      <c r="AO62" s="228"/>
      <c r="AP62" s="228"/>
      <c r="AQ62" s="225" t="str">
        <f>IF(N62="","",IF(N65="","",IF(N62&gt;N65,"V",IF(N62&lt;N65,"D","N"))))</f>
        <v/>
      </c>
      <c r="AR62" s="228"/>
      <c r="AS62" s="228"/>
      <c r="AT62" s="228"/>
      <c r="AU62" s="225" t="str">
        <f>IF(R62="","",IF(R66="","",IF(R62&gt;R66,"V",IF(R62&lt;R66,"D","N"))))</f>
        <v/>
      </c>
      <c r="AV62" s="228"/>
      <c r="AW62" s="228"/>
      <c r="AX62" s="225" t="str">
        <f>IF(U59="","",IF(U62="","",IF(U59&lt;U62,"V",IF(U59&gt;U62,"D","N"))))</f>
        <v/>
      </c>
      <c r="AY62" s="228"/>
      <c r="AZ62" s="228"/>
      <c r="BA62" s="225" t="str">
        <f>IF(X60="","",IF(X62="","",IF(X60&lt;X62,"V",IF(X60&gt;X62,"D","N"))))</f>
        <v/>
      </c>
      <c r="BB62" s="228"/>
      <c r="BC62" s="228"/>
      <c r="BD62" s="228"/>
      <c r="BE62" s="225" t="str">
        <f>IF(AB61="","",IF(AB62="","",IF(AB61&lt;AB62,"V",IF(AB61&gt;AB62,"D","N"))))</f>
        <v/>
      </c>
      <c r="BF62" s="228"/>
      <c r="BG62" s="228"/>
      <c r="BH62" s="220" t="str">
        <f t="shared" si="41"/>
        <v/>
      </c>
      <c r="BI62" s="220" t="str">
        <f t="shared" si="42"/>
        <v/>
      </c>
      <c r="BJ62" s="220" t="str">
        <f t="shared" si="43"/>
        <v/>
      </c>
      <c r="BK62" s="220" t="str">
        <f t="shared" si="44"/>
        <v/>
      </c>
      <c r="BL62" s="220" t="str">
        <f t="shared" si="45"/>
        <v/>
      </c>
      <c r="BM62" s="220" t="str">
        <f>IF(B62="","",SUM(E64,J63,N65,R66,U59,X60,AB61))</f>
        <v/>
      </c>
      <c r="BN62" s="220" t="str">
        <f t="shared" si="46"/>
        <v/>
      </c>
      <c r="BP62" s="123" t="str">
        <f t="shared" si="47"/>
        <v/>
      </c>
      <c r="BQ62" s="124"/>
      <c r="BR62" s="27" t="str">
        <f t="shared" si="48"/>
        <v/>
      </c>
      <c r="BS62" s="112" t="str">
        <f t="shared" si="49"/>
        <v/>
      </c>
    </row>
    <row r="63" spans="2:71" ht="15" customHeight="1">
      <c r="B63" s="227"/>
      <c r="C63" s="219"/>
      <c r="D63" s="219"/>
      <c r="E63" s="219"/>
      <c r="F63" s="218"/>
      <c r="G63" s="219"/>
      <c r="H63" s="257" t="str">
        <f>IF($D$6="OUI","A","")</f>
        <v/>
      </c>
      <c r="I63" s="219"/>
      <c r="J63" s="218"/>
      <c r="K63" s="219"/>
      <c r="L63" s="218"/>
      <c r="M63" s="219"/>
      <c r="N63" s="219"/>
      <c r="O63" s="218"/>
      <c r="P63" s="219"/>
      <c r="Q63" s="257" t="str">
        <f>IF($D$6="OUI","A","")</f>
        <v/>
      </c>
      <c r="R63" s="219"/>
      <c r="S63" s="219"/>
      <c r="T63" s="218"/>
      <c r="U63" s="219"/>
      <c r="V63" s="257" t="str">
        <f>IF($D$6="OUI","A","")</f>
        <v/>
      </c>
      <c r="W63" s="219"/>
      <c r="X63" s="219"/>
      <c r="Y63" s="218"/>
      <c r="Z63" s="219"/>
      <c r="AA63" s="257" t="str">
        <f>IF($D$6="OUI","A","")</f>
        <v/>
      </c>
      <c r="AB63" s="219"/>
      <c r="AC63" s="218"/>
      <c r="AD63" s="219"/>
      <c r="AE63" s="220" t="str">
        <f t="shared" si="40"/>
        <v/>
      </c>
      <c r="AF63" s="228"/>
      <c r="AG63" s="228"/>
      <c r="AH63" s="228"/>
      <c r="AI63" s="225" t="str">
        <f>IF(F61="","",IF(F63="","",IF(F61&lt;F63,"V",IF(F61&gt;F63,"D","N"))))</f>
        <v/>
      </c>
      <c r="AJ63" s="228"/>
      <c r="AK63" s="228"/>
      <c r="AL63" s="228"/>
      <c r="AM63" s="225" t="str">
        <f>IF(J62="","",IF(J63="","",IF(J62&lt;J63,"V",IF(J62&gt;J63,"D","N"))))</f>
        <v/>
      </c>
      <c r="AN63" s="228"/>
      <c r="AO63" s="225" t="str">
        <f>IF(L60="","",IF(L63="","",IF(L60&lt;L63,"V",IF(L60&gt;L63,"D","N"))))</f>
        <v/>
      </c>
      <c r="AP63" s="228"/>
      <c r="AQ63" s="228"/>
      <c r="AR63" s="225" t="str">
        <f>IF(O59="","",IF(O63="","",IF(O59&lt;O63,"V",IF(O59&gt;O63,"D","N"))))</f>
        <v/>
      </c>
      <c r="AS63" s="228"/>
      <c r="AT63" s="228"/>
      <c r="AU63" s="228"/>
      <c r="AV63" s="228"/>
      <c r="AW63" s="225" t="str">
        <f>IF(T63="","",IF(T66="","",IF(T63&gt;T66,"V",IF(T63&lt;T66,"D","N"))))</f>
        <v/>
      </c>
      <c r="AX63" s="228"/>
      <c r="AY63" s="228"/>
      <c r="AZ63" s="228"/>
      <c r="BA63" s="228"/>
      <c r="BB63" s="225" t="str">
        <f>IF(Y63="","",IF(Y65="","",IF(Y63&gt;Y65,"V",IF(Y63&lt;Y65,"D","N"))))</f>
        <v/>
      </c>
      <c r="BC63" s="228"/>
      <c r="BD63" s="228"/>
      <c r="BE63" s="228"/>
      <c r="BF63" s="225" t="str">
        <f>IF(AC63="","",IF(AC64="","",IF(AC63&gt;AC64,"V",IF(AC63&lt;AC64,"D","N"))))</f>
        <v/>
      </c>
      <c r="BG63" s="228"/>
      <c r="BH63" s="220" t="str">
        <f t="shared" si="41"/>
        <v/>
      </c>
      <c r="BI63" s="220" t="str">
        <f t="shared" si="42"/>
        <v/>
      </c>
      <c r="BJ63" s="220" t="str">
        <f t="shared" si="43"/>
        <v/>
      </c>
      <c r="BK63" s="220" t="str">
        <f t="shared" si="44"/>
        <v/>
      </c>
      <c r="BL63" s="220" t="str">
        <f t="shared" si="45"/>
        <v/>
      </c>
      <c r="BM63" s="220" t="str">
        <f>IF(B63="","",SUM(F61,J62,L60,O59,T66,Y65,AC64))</f>
        <v/>
      </c>
      <c r="BN63" s="220" t="str">
        <f t="shared" si="46"/>
        <v/>
      </c>
      <c r="BP63" s="123" t="str">
        <f t="shared" si="47"/>
        <v/>
      </c>
      <c r="BQ63" s="124"/>
      <c r="BR63" s="27" t="str">
        <f t="shared" si="48"/>
        <v/>
      </c>
      <c r="BS63" s="112" t="str">
        <f t="shared" si="49"/>
        <v/>
      </c>
    </row>
    <row r="64" spans="2:71" ht="15" customHeight="1">
      <c r="B64" s="227"/>
      <c r="C64" s="219"/>
      <c r="D64" s="219"/>
      <c r="E64" s="218"/>
      <c r="F64" s="219"/>
      <c r="G64" s="257" t="str">
        <f>IF($D$6="OUI","A","")</f>
        <v/>
      </c>
      <c r="H64" s="219"/>
      <c r="I64" s="218"/>
      <c r="J64" s="219"/>
      <c r="K64" s="218"/>
      <c r="L64" s="219"/>
      <c r="M64" s="257" t="str">
        <f>IF($D$6="OUI","A","")</f>
        <v/>
      </c>
      <c r="N64" s="249"/>
      <c r="O64" s="219"/>
      <c r="P64" s="218"/>
      <c r="Q64" s="219"/>
      <c r="R64" s="257" t="str">
        <f>IF($D$6="OUI","A","")</f>
        <v/>
      </c>
      <c r="S64" s="249"/>
      <c r="T64" s="219"/>
      <c r="U64" s="219"/>
      <c r="V64" s="218"/>
      <c r="W64" s="219"/>
      <c r="X64" s="257" t="str">
        <f>IF($D$6="OUI","A","")</f>
        <v/>
      </c>
      <c r="Y64" s="219"/>
      <c r="Z64" s="218"/>
      <c r="AA64" s="219"/>
      <c r="AB64" s="219"/>
      <c r="AC64" s="218"/>
      <c r="AD64" s="219"/>
      <c r="AE64" s="220" t="str">
        <f t="shared" si="40"/>
        <v/>
      </c>
      <c r="AF64" s="228"/>
      <c r="AG64" s="228"/>
      <c r="AH64" s="225" t="str">
        <f>IF(E62="","",IF(E64="","",IF(E62&lt;E64,"V",IF(E62&gt;E64,"D","N"))))</f>
        <v/>
      </c>
      <c r="AI64" s="228"/>
      <c r="AJ64" s="228"/>
      <c r="AK64" s="228"/>
      <c r="AL64" s="225" t="str">
        <f>IF(I61="","",IF(I64="","",IF(I61&lt;I64,"V",IF(I61&gt;I64,"D","N"))))</f>
        <v/>
      </c>
      <c r="AM64" s="228"/>
      <c r="AN64" s="225" t="str">
        <f>IF(K59="","",IF(K64="","",IF(K59&lt;K64,"V",IF(K59&gt;K64,"D","N"))))</f>
        <v/>
      </c>
      <c r="AO64" s="228"/>
      <c r="AP64" s="228"/>
      <c r="AQ64" s="228"/>
      <c r="AR64" s="228"/>
      <c r="AS64" s="225" t="str">
        <f>IF(P60="","",IF(P64="","",IF(P60&lt;P64,"V",IF(P60&gt;P64,"D","N"))))</f>
        <v/>
      </c>
      <c r="AT64" s="228"/>
      <c r="AU64" s="228"/>
      <c r="AV64" s="228"/>
      <c r="AW64" s="228"/>
      <c r="AX64" s="228"/>
      <c r="AY64" s="225" t="str">
        <f>IF(V64="","",IF(V65="","",IF(V64&gt;V65,"V",IF(V64&lt;V65,"D","N"))))</f>
        <v/>
      </c>
      <c r="AZ64" s="228"/>
      <c r="BA64" s="228"/>
      <c r="BB64" s="228"/>
      <c r="BC64" s="225" t="str">
        <f>IF(Z64="","",IF(Z66="","",IF(Z64&gt;Z66,"V",IF(Z64&lt;Z66,"D","N"))))</f>
        <v/>
      </c>
      <c r="BD64" s="228"/>
      <c r="BE64" s="228"/>
      <c r="BF64" s="225" t="str">
        <f>IF(AC63="","",IF(AC64="","",IF(AC63&lt;AC64,"V",IF(AC63&gt;AC64,"D","N"))))</f>
        <v/>
      </c>
      <c r="BG64" s="228"/>
      <c r="BH64" s="220" t="str">
        <f t="shared" si="41"/>
        <v/>
      </c>
      <c r="BI64" s="220" t="str">
        <f t="shared" si="42"/>
        <v/>
      </c>
      <c r="BJ64" s="220" t="str">
        <f t="shared" si="43"/>
        <v/>
      </c>
      <c r="BK64" s="220" t="str">
        <f t="shared" si="44"/>
        <v/>
      </c>
      <c r="BL64" s="220" t="str">
        <f t="shared" si="45"/>
        <v/>
      </c>
      <c r="BM64" s="220" t="str">
        <f>IF(B64="","",SUM(E62,I61,K59,P60,V65,Z66,AC63))</f>
        <v/>
      </c>
      <c r="BN64" s="220" t="str">
        <f t="shared" si="46"/>
        <v/>
      </c>
      <c r="BP64" s="123" t="str">
        <f t="shared" si="47"/>
        <v/>
      </c>
      <c r="BQ64" s="124"/>
      <c r="BR64" s="27" t="str">
        <f t="shared" si="48"/>
        <v/>
      </c>
      <c r="BS64" s="112" t="str">
        <f t="shared" si="49"/>
        <v/>
      </c>
    </row>
    <row r="65" spans="2:71" ht="15" customHeight="1">
      <c r="B65" s="227"/>
      <c r="C65" s="218"/>
      <c r="D65" s="219"/>
      <c r="E65" s="219"/>
      <c r="F65" s="257" t="str">
        <f>IF($D$6="OUI","A","")</f>
        <v/>
      </c>
      <c r="G65" s="219"/>
      <c r="H65" s="218"/>
      <c r="I65" s="219"/>
      <c r="J65" s="219"/>
      <c r="K65" s="219"/>
      <c r="L65" s="257" t="str">
        <f>IF($D$6="OUI","A","")</f>
        <v/>
      </c>
      <c r="M65" s="219"/>
      <c r="N65" s="218"/>
      <c r="O65" s="219"/>
      <c r="P65" s="219"/>
      <c r="Q65" s="218"/>
      <c r="R65" s="219"/>
      <c r="S65" s="219"/>
      <c r="T65" s="257" t="str">
        <f>IF($D$6="OUI","A","")</f>
        <v/>
      </c>
      <c r="U65" s="219"/>
      <c r="V65" s="218"/>
      <c r="W65" s="219"/>
      <c r="X65" s="219"/>
      <c r="Y65" s="218"/>
      <c r="Z65" s="219"/>
      <c r="AA65" s="219"/>
      <c r="AB65" s="219"/>
      <c r="AC65" s="219"/>
      <c r="AD65" s="218"/>
      <c r="AE65" s="220" t="str">
        <f t="shared" si="40"/>
        <v/>
      </c>
      <c r="AF65" s="225" t="str">
        <f>IF(C59="","",IF(C65="","",IF(C59&lt;C65,"V",IF(C59&gt;C65,"D","N"))))</f>
        <v/>
      </c>
      <c r="AG65" s="228"/>
      <c r="AH65" s="228"/>
      <c r="AI65" s="228"/>
      <c r="AJ65" s="228"/>
      <c r="AK65" s="225" t="str">
        <f>IF(H60="","",IF(H65="","",IF(H60&lt;H65,"V",IF(H60&gt;H65,"D","N"))))</f>
        <v/>
      </c>
      <c r="AL65" s="228"/>
      <c r="AM65" s="228"/>
      <c r="AN65" s="228"/>
      <c r="AO65" s="228"/>
      <c r="AP65" s="228"/>
      <c r="AQ65" s="225" t="str">
        <f>IF(N62="","",IF(N65="","",IF(N62&lt;N65,"V",IF(N62&gt;N65,"D","N"))))</f>
        <v/>
      </c>
      <c r="AR65" s="228"/>
      <c r="AS65" s="228"/>
      <c r="AT65" s="225" t="str">
        <f>IF(Q61="","",IF(Q65="","",IF(Q61&lt;Q65,"V",IF(Q61&gt;Q65,"D","N"))))</f>
        <v/>
      </c>
      <c r="AU65" s="228"/>
      <c r="AV65" s="228"/>
      <c r="AW65" s="228"/>
      <c r="AX65" s="228"/>
      <c r="AY65" s="225" t="str">
        <f>IF(V64="","",IF(V65="","",IF(V64&lt;V65,"V",IF(V64&gt;V65,"D","N"))))</f>
        <v/>
      </c>
      <c r="AZ65" s="228"/>
      <c r="BA65" s="228"/>
      <c r="BB65" s="225" t="str">
        <f>IF(Y63="","",IF(Y65="","",IF(Y63&lt;Y65,"V",IF(Y63&gt;Y65,"D","N"))))</f>
        <v/>
      </c>
      <c r="BC65" s="228"/>
      <c r="BD65" s="228"/>
      <c r="BE65" s="228"/>
      <c r="BF65" s="228"/>
      <c r="BG65" s="225" t="str">
        <f>IF(AD65="","",IF(AD66="","",IF(AD65&gt;AD66,"V",IF(AD65&lt;AD66,"D","N"))))</f>
        <v/>
      </c>
      <c r="BH65" s="220" t="str">
        <f t="shared" si="41"/>
        <v/>
      </c>
      <c r="BI65" s="220" t="str">
        <f t="shared" si="42"/>
        <v/>
      </c>
      <c r="BJ65" s="220" t="str">
        <f t="shared" si="43"/>
        <v/>
      </c>
      <c r="BK65" s="220" t="str">
        <f t="shared" si="44"/>
        <v/>
      </c>
      <c r="BL65" s="220" t="str">
        <f t="shared" si="45"/>
        <v/>
      </c>
      <c r="BM65" s="220" t="str">
        <f>IF(B65="","",SUM(C59,H60,N62,Q61,V64,Y63,AD66))</f>
        <v/>
      </c>
      <c r="BN65" s="220" t="str">
        <f t="shared" si="46"/>
        <v/>
      </c>
      <c r="BP65" s="123" t="str">
        <f t="shared" si="47"/>
        <v/>
      </c>
      <c r="BQ65" s="124"/>
      <c r="BR65" s="27" t="str">
        <f t="shared" si="48"/>
        <v/>
      </c>
      <c r="BS65" s="112" t="str">
        <f t="shared" si="49"/>
        <v/>
      </c>
    </row>
    <row r="66" spans="2:71" ht="15" customHeight="1">
      <c r="B66" s="227"/>
      <c r="C66" s="219"/>
      <c r="D66" s="218"/>
      <c r="E66" s="219"/>
      <c r="F66" s="219"/>
      <c r="G66" s="218"/>
      <c r="H66" s="219"/>
      <c r="I66" s="257" t="str">
        <f>IF($D$6="OUI","A","")</f>
        <v/>
      </c>
      <c r="J66" s="249"/>
      <c r="K66" s="219"/>
      <c r="L66" s="219"/>
      <c r="M66" s="218"/>
      <c r="N66" s="219"/>
      <c r="O66" s="257" t="str">
        <f>IF($D$6="OUI","A","")</f>
        <v/>
      </c>
      <c r="P66" s="219"/>
      <c r="Q66" s="219"/>
      <c r="R66" s="218"/>
      <c r="S66" s="219"/>
      <c r="T66" s="218"/>
      <c r="U66" s="219"/>
      <c r="V66" s="219"/>
      <c r="W66" s="257" t="str">
        <f>IF($D$6="OUI","A","")</f>
        <v/>
      </c>
      <c r="X66" s="219"/>
      <c r="Y66" s="219"/>
      <c r="Z66" s="218"/>
      <c r="AA66" s="219"/>
      <c r="AB66" s="257" t="str">
        <f>IF($D$6="OUI","A","")</f>
        <v/>
      </c>
      <c r="AC66" s="219"/>
      <c r="AD66" s="218"/>
      <c r="AE66" s="220" t="str">
        <f t="shared" si="40"/>
        <v/>
      </c>
      <c r="AF66" s="228"/>
      <c r="AG66" s="225" t="str">
        <f>IF(D60="","",IF(D66="","",IF(D60&lt;D66,"V",IF(D60&gt;D66,"D","N"))))</f>
        <v/>
      </c>
      <c r="AH66" s="228"/>
      <c r="AI66" s="228"/>
      <c r="AJ66" s="225" t="str">
        <f>IF(G59="","",IF(G66="","",IF(G59&lt;G66,"V",IF(G59&gt;G66,"D","N"))))</f>
        <v/>
      </c>
      <c r="AK66" s="228"/>
      <c r="AL66" s="228"/>
      <c r="AM66" s="228"/>
      <c r="AN66" s="228"/>
      <c r="AO66" s="228"/>
      <c r="AP66" s="225" t="str">
        <f>IF(M61="","",IF(M66="","",IF(M61&lt;M66,"V",IF(M61&gt;M66,"D","N"))))</f>
        <v/>
      </c>
      <c r="AQ66" s="228"/>
      <c r="AR66" s="228"/>
      <c r="AS66" s="228"/>
      <c r="AT66" s="228"/>
      <c r="AU66" s="225" t="str">
        <f>IF(R62="","",IF(R66="","",IF(R62&lt;R66,"V",IF(R62&gt;R66,"D","N"))))</f>
        <v/>
      </c>
      <c r="AV66" s="228"/>
      <c r="AW66" s="225" t="str">
        <f>IF(T63="","",IF(T66="","",IF(T63&lt;T66,"V",IF(T63&gt;T66,"D","N"))))</f>
        <v/>
      </c>
      <c r="AX66" s="228"/>
      <c r="AY66" s="228"/>
      <c r="AZ66" s="228"/>
      <c r="BA66" s="228"/>
      <c r="BB66" s="228"/>
      <c r="BC66" s="225" t="str">
        <f>IF(Z64="","",IF(Z66="","",IF(Z64&lt;Z66,"V",IF(Z64&gt;Z66,"D","N"))))</f>
        <v/>
      </c>
      <c r="BD66" s="228"/>
      <c r="BE66" s="228"/>
      <c r="BF66" s="228"/>
      <c r="BG66" s="225" t="str">
        <f>IF(AD65="","",IF(AD66="","",IF(AD65&lt;AD66,"V",IF(AD65&gt;AD66,"D","N"))))</f>
        <v/>
      </c>
      <c r="BH66" s="220" t="str">
        <f t="shared" si="41"/>
        <v/>
      </c>
      <c r="BI66" s="220" t="str">
        <f t="shared" si="42"/>
        <v/>
      </c>
      <c r="BJ66" s="220" t="str">
        <f t="shared" si="43"/>
        <v/>
      </c>
      <c r="BK66" s="220" t="str">
        <f t="shared" si="44"/>
        <v/>
      </c>
      <c r="BL66" s="220" t="str">
        <f t="shared" si="45"/>
        <v/>
      </c>
      <c r="BM66" s="220" t="str">
        <f>IF(B66="","",SUM(D60,G59,M61,R62,T63,Z64,AD65))</f>
        <v/>
      </c>
      <c r="BN66" s="220" t="str">
        <f t="shared" si="46"/>
        <v/>
      </c>
      <c r="BP66" s="123" t="str">
        <f t="shared" si="47"/>
        <v/>
      </c>
      <c r="BQ66" s="124"/>
      <c r="BR66" s="27" t="str">
        <f t="shared" si="48"/>
        <v/>
      </c>
      <c r="BS66" s="112" t="str">
        <f t="shared" si="49"/>
        <v/>
      </c>
    </row>
  </sheetData>
  <sheetProtection algorithmName="SHA-512" hashValue="dYRn9jsQwV/JlqIoTVGr5qnHt+wKLwIOnygxw4PC9hExe2F0C5OMO4kw0J50oD3ndT8flV9AGao0uG0GABM7HQ==" saltValue="a/8Q330jiktxN6HFMTjOkQ==" spinCount="100000" sheet="1" objects="1" scenarios="1"/>
  <mergeCells count="11">
    <mergeCell ref="A1:B7"/>
    <mergeCell ref="BQ33:BQ34"/>
    <mergeCell ref="BQ45:BQ46"/>
    <mergeCell ref="BQ57:BQ58"/>
    <mergeCell ref="BP9:BP10"/>
    <mergeCell ref="BP21:BP22"/>
    <mergeCell ref="BP33:BP34"/>
    <mergeCell ref="BP45:BP46"/>
    <mergeCell ref="BP57:BP58"/>
    <mergeCell ref="BQ9:BQ10"/>
    <mergeCell ref="BQ21:BQ22"/>
  </mergeCells>
  <conditionalFormatting sqref="BP11:BP18 BP23:BP30 BP35:BP42 BP47:BP54 BP59:BP66">
    <cfRule type="expression" dxfId="623" priority="1">
      <formula>AND(BQ11&lt;&gt;"")</formula>
    </cfRule>
  </conditionalFormatting>
  <printOptions horizontalCentered="1"/>
  <pageMargins left="0.21" right="0.21" top="0.21" bottom="0.21" header="0.31" footer="0.31"/>
  <pageSetup paperSize="9" scale="63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LISTES!$F$2:$F$7</xm:f>
          </x14:formula1>
          <xm:sqref>D2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LISTES!$J$2:$J$10</xm:f>
          </x14:formula1>
          <xm:sqref>BQ11:BQ18 BQ59:BQ66 BQ35:BQ42 BQ23:BQ30 BQ47:BQ54</xm:sqref>
        </x14:dataValidation>
        <x14:dataValidation type="list" allowBlank="1" showErrorMessage="1" errorTitle="ERREUR DE SAISIE" error="_x000a_Saisie non valide._x000a_Annuler puis réessayer en choisissant une valeur dans la liste déroulante._x000a_">
          <x14:formula1>
            <xm:f>LISTES!$K$2:$K$3</xm:f>
          </x14:formula1>
          <xm:sqref>D6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00B0F0"/>
    <pageSetUpPr fitToPage="1"/>
  </sheetPr>
  <dimension ref="A1:BU402"/>
  <sheetViews>
    <sheetView showGridLines="0" showRowColHeaders="0" showRuler="0" zoomScale="124" zoomScaleNormal="124" zoomScalePageLayoutView="11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baseColWidth="10" defaultColWidth="11.42578125" defaultRowHeight="11.25"/>
  <cols>
    <col min="1" max="1" width="2.28515625" style="11" customWidth="1"/>
    <col min="2" max="2" width="19.140625" style="11" customWidth="1"/>
    <col min="3" max="40" width="7.7109375" style="11" customWidth="1"/>
    <col min="41" max="41" width="2.140625" style="11" customWidth="1"/>
    <col min="42" max="71" width="11.42578125" style="11" hidden="1" customWidth="1"/>
    <col min="72" max="72" width="3.28515625" style="11" hidden="1" customWidth="1"/>
    <col min="73" max="73" width="16.7109375" style="11" hidden="1" customWidth="1"/>
    <col min="74" max="16384" width="11.42578125" style="11"/>
  </cols>
  <sheetData>
    <row r="1" spans="1:73" s="68" customFormat="1" ht="11.25" customHeight="1" thickBot="1">
      <c r="A1" s="215"/>
      <c r="B1" s="215"/>
      <c r="BU1" s="30" t="s">
        <v>358</v>
      </c>
    </row>
    <row r="2" spans="1:73" s="68" customFormat="1" ht="14.25" customHeight="1" thickTop="1" thickBot="1">
      <c r="A2" s="294" t="s">
        <v>318</v>
      </c>
      <c r="B2" s="295"/>
      <c r="C2" s="168">
        <v>12</v>
      </c>
      <c r="D2" s="170"/>
      <c r="J2" s="160"/>
      <c r="K2" s="160"/>
      <c r="L2" s="160"/>
      <c r="M2" s="159"/>
      <c r="N2" s="161"/>
      <c r="O2" s="161"/>
      <c r="P2" s="161"/>
      <c r="Q2" s="161"/>
      <c r="R2" s="159"/>
      <c r="BU2" s="112" t="str">
        <f>IF(AND(C7&lt;&gt;"",C6="",C5="",C4="",C3="",C2=""),"8U",IF(AND(C6&lt;&gt;"",C7="",C5="",C4="",C3="",C2=""),"7U",IF(AND(C5&lt;&gt;"",C7="",C6="",C4="",C3="",C2=""),"6U",IF(AND(C4&lt;&gt;"",C7="",C6="",C5="",C3="",C2=""),"5U",IF(AND(C3&lt;&gt;"",C7="",C6="",C5="",C4="",C2=""),"4U",IF(AND(C2&lt;&gt;"",C7="",C6="",C5="",C4="",C3=""),"3U",IF(AND(C7&lt;&gt;"",OR(C6&lt;&gt;"",C5&lt;&gt;"",C4&lt;&gt;"",C3&lt;&gt;"",C2&lt;&gt;"")),"8EA",IF(AND(C7="",C6&lt;&gt;"",OR(C5&lt;&gt;"",C4&lt;&gt;"",C3&lt;&gt;"",C2&lt;&gt;"")),"7EA",IF(AND(C7="",C6="",C5&lt;&gt;"",OR(C4&lt;&gt;"",C3&lt;&gt;"",C2&lt;&gt;"")),"6EA",IF(AND(C7="",C6="",C5="",C4&lt;&gt;"",OR(C3&lt;&gt;"",C2&lt;&gt;"")),"5EA",IF(AND(C7="",C6="",C5="",C4="",C3&lt;&gt;"",C2&lt;&gt;""),"4EA","")))))))))))</f>
        <v>8EA</v>
      </c>
    </row>
    <row r="3" spans="1:73" s="68" customFormat="1" ht="14.25" customHeight="1" thickTop="1" thickBot="1">
      <c r="A3" s="294" t="s">
        <v>319</v>
      </c>
      <c r="B3" s="295"/>
      <c r="C3" s="168">
        <v>9</v>
      </c>
      <c r="D3" s="170"/>
      <c r="J3" s="160"/>
      <c r="K3" s="238"/>
      <c r="L3" s="238"/>
      <c r="M3" s="238"/>
      <c r="N3" s="238"/>
      <c r="O3" s="161"/>
      <c r="P3" s="161"/>
      <c r="Q3" s="161"/>
      <c r="R3" s="161"/>
      <c r="S3" s="95"/>
      <c r="T3" s="95"/>
      <c r="U3" s="95"/>
      <c r="V3" s="92"/>
      <c r="W3" s="92"/>
      <c r="X3" s="92"/>
      <c r="Y3" s="92"/>
    </row>
    <row r="4" spans="1:73" s="68" customFormat="1" ht="14.25" customHeight="1" thickTop="1" thickBot="1">
      <c r="A4" s="294" t="s">
        <v>320</v>
      </c>
      <c r="B4" s="295"/>
      <c r="C4" s="168">
        <v>7</v>
      </c>
      <c r="E4" s="168"/>
      <c r="F4" s="167" t="s">
        <v>345</v>
      </c>
      <c r="I4" s="72"/>
      <c r="J4" s="160"/>
      <c r="K4" s="238"/>
      <c r="L4" s="238"/>
      <c r="M4" s="238"/>
      <c r="N4" s="238"/>
      <c r="O4" s="159"/>
      <c r="P4" s="161"/>
      <c r="Q4" s="161"/>
      <c r="R4" s="161"/>
      <c r="S4" s="95"/>
      <c r="T4" s="95"/>
      <c r="U4" s="95"/>
    </row>
    <row r="5" spans="1:73" s="68" customFormat="1" ht="14.25" customHeight="1" thickTop="1" thickBot="1">
      <c r="A5" s="294" t="s">
        <v>321</v>
      </c>
      <c r="B5" s="295"/>
      <c r="C5" s="168">
        <v>6</v>
      </c>
      <c r="E5" s="168"/>
      <c r="F5" s="167" t="s">
        <v>346</v>
      </c>
      <c r="J5" s="160"/>
      <c r="K5" s="238"/>
      <c r="L5" s="238"/>
      <c r="M5" s="238"/>
      <c r="N5" s="238"/>
      <c r="O5" s="160"/>
    </row>
    <row r="6" spans="1:73" s="68" customFormat="1" ht="14.25" customHeight="1" thickTop="1" thickBot="1">
      <c r="A6" s="294" t="s">
        <v>322</v>
      </c>
      <c r="B6" s="295"/>
      <c r="C6" s="168">
        <v>5</v>
      </c>
      <c r="E6" s="168"/>
      <c r="F6" s="167" t="s">
        <v>347</v>
      </c>
      <c r="G6" s="96"/>
      <c r="J6" s="160"/>
      <c r="K6" s="160"/>
      <c r="L6" s="160"/>
      <c r="M6" s="160"/>
      <c r="N6" s="160"/>
      <c r="O6" s="160"/>
    </row>
    <row r="7" spans="1:73" s="68" customFormat="1" ht="14.25" customHeight="1" thickTop="1" thickBot="1">
      <c r="A7" s="294" t="s">
        <v>323</v>
      </c>
      <c r="B7" s="295"/>
      <c r="C7" s="168">
        <v>5</v>
      </c>
      <c r="E7" s="265"/>
      <c r="F7" s="167" t="s">
        <v>370</v>
      </c>
      <c r="G7" s="96"/>
    </row>
    <row r="8" spans="1:73" s="94" customFormat="1" ht="11.25" customHeight="1" thickTop="1" thickBot="1">
      <c r="A8" s="216"/>
      <c r="B8" s="217"/>
    </row>
    <row r="9" spans="1:73" ht="21.75" customHeight="1" thickTop="1">
      <c r="A9" s="97"/>
    </row>
    <row r="10" spans="1:73" ht="15" customHeight="1">
      <c r="A10" s="97"/>
      <c r="B10" s="243" t="s">
        <v>271</v>
      </c>
      <c r="C10" s="33"/>
      <c r="D10" s="34" t="s">
        <v>366</v>
      </c>
      <c r="E10" s="35"/>
      <c r="F10" s="33"/>
      <c r="G10" s="34"/>
      <c r="H10" s="34" t="str">
        <f>"SUIVI DES MATCHS (G="&amp;IF($E$4="",0,$E$4)&amp;"pts / N="&amp;IF($E$5="",0,$E$5)&amp;"pts / P="&amp;IF($E$6="",0,$E$6)&amp;"pts)"</f>
        <v>SUIVI DES MATCHS (G=0pts / N=0pts / P=0pts)</v>
      </c>
      <c r="I10" s="34"/>
      <c r="J10" s="34"/>
      <c r="K10" s="33"/>
      <c r="L10" s="34" t="s">
        <v>221</v>
      </c>
      <c r="M10" s="35"/>
      <c r="N10" s="290" t="s">
        <v>349</v>
      </c>
      <c r="O10" s="229" t="s">
        <v>349</v>
      </c>
      <c r="P10" s="84"/>
      <c r="Q10" s="116"/>
      <c r="R10" s="116"/>
      <c r="S10" s="116"/>
      <c r="T10" s="119"/>
      <c r="U10" s="119"/>
      <c r="AP10" s="113"/>
      <c r="AQ10" s="83" t="s">
        <v>230</v>
      </c>
      <c r="AR10" s="114"/>
      <c r="AS10" s="108" t="s">
        <v>334</v>
      </c>
      <c r="AT10" s="108" t="s">
        <v>229</v>
      </c>
    </row>
    <row r="11" spans="1:73" ht="15" customHeight="1">
      <c r="A11" s="97"/>
      <c r="B11" s="32" t="s">
        <v>317</v>
      </c>
      <c r="C11" s="32" t="s">
        <v>217</v>
      </c>
      <c r="D11" s="32" t="s">
        <v>218</v>
      </c>
      <c r="E11" s="32" t="s">
        <v>219</v>
      </c>
      <c r="F11" s="32" t="s">
        <v>222</v>
      </c>
      <c r="G11" s="32" t="s">
        <v>223</v>
      </c>
      <c r="H11" s="32" t="s">
        <v>224</v>
      </c>
      <c r="I11" s="32" t="s">
        <v>225</v>
      </c>
      <c r="J11" s="32" t="s">
        <v>220</v>
      </c>
      <c r="K11" s="32" t="s">
        <v>226</v>
      </c>
      <c r="L11" s="32" t="s">
        <v>227</v>
      </c>
      <c r="M11" s="32" t="s">
        <v>270</v>
      </c>
      <c r="N11" s="291"/>
      <c r="O11" s="245" t="s">
        <v>368</v>
      </c>
      <c r="P11" s="84"/>
      <c r="Q11" s="117"/>
      <c r="R11" s="117"/>
      <c r="S11" s="117"/>
      <c r="T11" s="120"/>
      <c r="U11" s="120"/>
      <c r="AP11" s="75" t="s">
        <v>217</v>
      </c>
      <c r="AQ11" s="75" t="s">
        <v>218</v>
      </c>
      <c r="AR11" s="75" t="s">
        <v>219</v>
      </c>
      <c r="AS11" s="110" t="s">
        <v>335</v>
      </c>
      <c r="AT11" s="110" t="s">
        <v>336</v>
      </c>
    </row>
    <row r="12" spans="1:73" ht="15" customHeight="1">
      <c r="A12" s="97"/>
      <c r="B12" s="195"/>
      <c r="C12" s="196"/>
      <c r="D12" s="196"/>
      <c r="E12" s="257" t="str">
        <f>IF($E$7="OUI","A","")</f>
        <v/>
      </c>
      <c r="F12" s="198" t="str">
        <f>IF(B12="","",COUNT(C12:E12))</f>
        <v/>
      </c>
      <c r="G12" s="198" t="str">
        <f>IF(B12="","",COUNTIF(AP12:AR12,"V"))</f>
        <v/>
      </c>
      <c r="H12" s="198" t="str">
        <f>IF(B12="","",COUNTIF(AP12:AR12,"N"))</f>
        <v/>
      </c>
      <c r="I12" s="198" t="str">
        <f>IF(B12="","",COUNTIF(AP12:AR12,"D"))</f>
        <v/>
      </c>
      <c r="J12" s="198" t="str">
        <f>IF(B12="","",(G12*$E$4)+(H12*$E$5)+(I12*$E$6))</f>
        <v/>
      </c>
      <c r="K12" s="198" t="str">
        <f>IF(B12="","",SUM(C12:E12))</f>
        <v/>
      </c>
      <c r="L12" s="198" t="str">
        <f>IF(B12="","",SUM(C13,D14))</f>
        <v/>
      </c>
      <c r="M12" s="198" t="str">
        <f>IF(B12="","",K12-L12)</f>
        <v/>
      </c>
      <c r="N12" s="123" t="str">
        <f>IF(B12="","",IF(AT12=1,"1er",IF(AT12=2,"2ème",IF(AT12=3,"3ème",""))))</f>
        <v/>
      </c>
      <c r="O12" s="124"/>
      <c r="P12" s="115"/>
      <c r="Q12" s="118"/>
      <c r="R12" s="118"/>
      <c r="S12" s="118"/>
      <c r="T12" s="31"/>
      <c r="AP12" s="27" t="str">
        <f>IF($C12="","",IF($C13="","",IF($C12&gt;$C13,"V",IF($C12&lt;$C13,"D","N"))))</f>
        <v/>
      </c>
      <c r="AQ12" s="27" t="str">
        <f>IF($D12="","",IF($D14="","",IF($D12&gt;$D14,"V",IF($D12&lt;$D14,"D","N"))))</f>
        <v/>
      </c>
      <c r="AR12" s="28"/>
      <c r="AS12" s="27" t="str">
        <f>IF(B12="","",IF(F12=0,"",J12*1000000+M12*1000+K12))</f>
        <v/>
      </c>
      <c r="AT12" s="112" t="str">
        <f>IF(AS12="","",RANK(AS12,$AS$12:$AS$14,0))</f>
        <v/>
      </c>
    </row>
    <row r="13" spans="1:73" ht="15" customHeight="1">
      <c r="A13" s="97"/>
      <c r="B13" s="195"/>
      <c r="C13" s="196"/>
      <c r="D13" s="257" t="str">
        <f>IF($E$7="OUI","A","")</f>
        <v/>
      </c>
      <c r="E13" s="196"/>
      <c r="F13" s="198" t="str">
        <f t="shared" ref="F13:F14" si="0">IF(B13="","",COUNT(C13:E13))</f>
        <v/>
      </c>
      <c r="G13" s="198" t="str">
        <f t="shared" ref="G13:G14" si="1">IF(B13="","",COUNTIF(AP13:AR13,"V"))</f>
        <v/>
      </c>
      <c r="H13" s="198" t="str">
        <f t="shared" ref="H13:H14" si="2">IF(B13="","",COUNTIF(AP13:AR13,"N"))</f>
        <v/>
      </c>
      <c r="I13" s="198" t="str">
        <f t="shared" ref="I13:I14" si="3">IF(B13="","",COUNTIF(AP13:AR13,"D"))</f>
        <v/>
      </c>
      <c r="J13" s="198" t="str">
        <f>IF(B13="","",(G13*$E$4)+(H13*$E$5)+(I13*$E$6))</f>
        <v/>
      </c>
      <c r="K13" s="198" t="str">
        <f t="shared" ref="K13:K14" si="4">IF(B13="","",SUM(C13:E13))</f>
        <v/>
      </c>
      <c r="L13" s="198" t="str">
        <f>IF(B13="","",SUM(C12,E14))</f>
        <v/>
      </c>
      <c r="M13" s="198" t="str">
        <f t="shared" ref="M13:M14" si="5">IF(B13="","",K13-L13)</f>
        <v/>
      </c>
      <c r="N13" s="123" t="str">
        <f t="shared" ref="N13:N14" si="6">IF(B13="","",IF(AT13=1,"1er",IF(AT13=2,"2ème",IF(AT13=3,"3ème",""))))</f>
        <v/>
      </c>
      <c r="O13" s="124"/>
      <c r="P13" s="115"/>
      <c r="Q13" s="118"/>
      <c r="R13" s="118"/>
      <c r="S13" s="118"/>
      <c r="T13" s="31"/>
      <c r="AP13" s="27" t="str">
        <f>IF($C12="","",IF($C13="","",IF($C12&lt;$C13,"V",IF($C12&gt;$C13,"D","N"))))</f>
        <v/>
      </c>
      <c r="AQ13" s="28"/>
      <c r="AR13" s="27" t="str">
        <f>IF($E13="","",IF($E14="","",IF($E13&gt;$E14,"V",IF($E13&lt;$E14,"D","N"))))</f>
        <v/>
      </c>
      <c r="AS13" s="27" t="str">
        <f t="shared" ref="AS13:AS14" si="7">IF(B13="","",IF(F13=0,"",J13*1000000+M13*1000+K13))</f>
        <v/>
      </c>
      <c r="AT13" s="112" t="str">
        <f t="shared" ref="AT13:AT14" si="8">IF(AS13="","",RANK(AS13,$AS$12:$AS$14,0))</f>
        <v/>
      </c>
    </row>
    <row r="14" spans="1:73" ht="15" customHeight="1">
      <c r="A14" s="97"/>
      <c r="B14" s="195"/>
      <c r="C14" s="257" t="str">
        <f>IF($E$7="OUI","A","")</f>
        <v/>
      </c>
      <c r="D14" s="196"/>
      <c r="E14" s="196"/>
      <c r="F14" s="198" t="str">
        <f t="shared" si="0"/>
        <v/>
      </c>
      <c r="G14" s="198" t="str">
        <f t="shared" si="1"/>
        <v/>
      </c>
      <c r="H14" s="198" t="str">
        <f t="shared" si="2"/>
        <v/>
      </c>
      <c r="I14" s="198" t="str">
        <f t="shared" si="3"/>
        <v/>
      </c>
      <c r="J14" s="198" t="str">
        <f>IF(B14="","",(G14*$E$4)+(H14*$E$5)+(I14*$E$6))</f>
        <v/>
      </c>
      <c r="K14" s="198" t="str">
        <f t="shared" si="4"/>
        <v/>
      </c>
      <c r="L14" s="198" t="str">
        <f>IF(B14="","",SUM(D12,E13))</f>
        <v/>
      </c>
      <c r="M14" s="198" t="str">
        <f t="shared" si="5"/>
        <v/>
      </c>
      <c r="N14" s="123" t="str">
        <f t="shared" si="6"/>
        <v/>
      </c>
      <c r="O14" s="124"/>
      <c r="P14" s="115"/>
      <c r="Q14" s="118"/>
      <c r="R14" s="118"/>
      <c r="S14" s="118"/>
      <c r="T14" s="31"/>
      <c r="AP14" s="28"/>
      <c r="AQ14" s="27" t="str">
        <f>IF($D12="","",IF($D14="","",IF($D12&lt;$D14,"V",IF($D12&gt;$D14,"D","N"))))</f>
        <v/>
      </c>
      <c r="AR14" s="27" t="str">
        <f>IF($E13="","",IF($E14="","",IF($E13&lt;$E14,"V",IF($E13&gt;$E14,"D","N"))))</f>
        <v/>
      </c>
      <c r="AS14" s="27" t="str">
        <f t="shared" si="7"/>
        <v/>
      </c>
      <c r="AT14" s="112" t="str">
        <f t="shared" si="8"/>
        <v/>
      </c>
    </row>
    <row r="15" spans="1:73">
      <c r="A15" s="97"/>
      <c r="AP15" s="31"/>
      <c r="AQ15" s="31"/>
      <c r="AR15" s="31"/>
    </row>
    <row r="16" spans="1:73">
      <c r="A16" s="97"/>
    </row>
    <row r="17" spans="1:46" ht="15" customHeight="1">
      <c r="A17" s="97"/>
      <c r="B17" s="243" t="s">
        <v>276</v>
      </c>
      <c r="C17" s="33"/>
      <c r="D17" s="34" t="s">
        <v>366</v>
      </c>
      <c r="E17" s="35"/>
      <c r="F17" s="33"/>
      <c r="G17" s="34"/>
      <c r="H17" s="34" t="str">
        <f>"SUIVI DES MATCHS (G="&amp;IF($E$4="",0,$E$4)&amp;"pts / N="&amp;IF($E$5="",0,$E$5)&amp;"pts / P="&amp;IF($E$6="",0,$E$6)&amp;"pts)"</f>
        <v>SUIVI DES MATCHS (G=0pts / N=0pts / P=0pts)</v>
      </c>
      <c r="I17" s="34"/>
      <c r="J17" s="34"/>
      <c r="K17" s="33"/>
      <c r="L17" s="34" t="s">
        <v>221</v>
      </c>
      <c r="M17" s="35"/>
      <c r="N17" s="290" t="s">
        <v>349</v>
      </c>
      <c r="O17" s="229" t="s">
        <v>349</v>
      </c>
      <c r="P17" s="84"/>
      <c r="Q17" s="116"/>
      <c r="R17" s="116"/>
      <c r="S17" s="116"/>
      <c r="T17" s="119"/>
      <c r="U17" s="119"/>
      <c r="AP17" s="113"/>
      <c r="AQ17" s="83" t="s">
        <v>230</v>
      </c>
      <c r="AR17" s="114"/>
      <c r="AS17" s="108" t="s">
        <v>334</v>
      </c>
      <c r="AT17" s="108" t="s">
        <v>229</v>
      </c>
    </row>
    <row r="18" spans="1:46" ht="15" customHeight="1">
      <c r="A18" s="97"/>
      <c r="B18" s="32" t="s">
        <v>317</v>
      </c>
      <c r="C18" s="32" t="s">
        <v>217</v>
      </c>
      <c r="D18" s="32" t="s">
        <v>218</v>
      </c>
      <c r="E18" s="32" t="s">
        <v>219</v>
      </c>
      <c r="F18" s="32" t="s">
        <v>222</v>
      </c>
      <c r="G18" s="32" t="s">
        <v>223</v>
      </c>
      <c r="H18" s="32" t="s">
        <v>224</v>
      </c>
      <c r="I18" s="32" t="s">
        <v>225</v>
      </c>
      <c r="J18" s="32" t="s">
        <v>220</v>
      </c>
      <c r="K18" s="32" t="s">
        <v>226</v>
      </c>
      <c r="L18" s="32" t="s">
        <v>227</v>
      </c>
      <c r="M18" s="32" t="s">
        <v>270</v>
      </c>
      <c r="N18" s="291"/>
      <c r="O18" s="245" t="s">
        <v>368</v>
      </c>
      <c r="P18" s="84"/>
      <c r="Q18" s="117"/>
      <c r="R18" s="117"/>
      <c r="S18" s="117"/>
      <c r="T18" s="120"/>
      <c r="U18" s="120"/>
      <c r="AP18" s="75" t="s">
        <v>217</v>
      </c>
      <c r="AQ18" s="75" t="s">
        <v>218</v>
      </c>
      <c r="AR18" s="75" t="s">
        <v>219</v>
      </c>
      <c r="AS18" s="110" t="s">
        <v>335</v>
      </c>
      <c r="AT18" s="110" t="s">
        <v>336</v>
      </c>
    </row>
    <row r="19" spans="1:46" ht="15" customHeight="1">
      <c r="A19" s="97"/>
      <c r="B19" s="195"/>
      <c r="C19" s="196"/>
      <c r="D19" s="196"/>
      <c r="E19" s="257" t="str">
        <f>IF($E$7="OUI","A","")</f>
        <v/>
      </c>
      <c r="F19" s="198" t="str">
        <f>IF(B19="","",COUNT(C19:E19))</f>
        <v/>
      </c>
      <c r="G19" s="198" t="str">
        <f>IF(B19="","",COUNTIF(AP19:AR19,"V"))</f>
        <v/>
      </c>
      <c r="H19" s="198" t="str">
        <f>IF(B19="","",COUNTIF(AP19:AR19,"N"))</f>
        <v/>
      </c>
      <c r="I19" s="198" t="str">
        <f>IF(B19="","",COUNTIF(AP19:AR19,"D"))</f>
        <v/>
      </c>
      <c r="J19" s="198" t="str">
        <f>IF(B19="","",(G19*$E$4)+(H19*$E$5)+(I19*$E$6))</f>
        <v/>
      </c>
      <c r="K19" s="198" t="str">
        <f>IF(B19="","",SUM(C19:E19))</f>
        <v/>
      </c>
      <c r="L19" s="198" t="str">
        <f>IF(B19="","",SUM(C20,D21))</f>
        <v/>
      </c>
      <c r="M19" s="198" t="str">
        <f>IF(B19="","",K19-L19)</f>
        <v/>
      </c>
      <c r="N19" s="123" t="str">
        <f>IF(B19="","",IF(AT19=1,"1er",IF(AT19=2,"2ème",IF(AT19=3,"3ème",""))))</f>
        <v/>
      </c>
      <c r="O19" s="124"/>
      <c r="P19" s="115"/>
      <c r="Q19" s="118"/>
      <c r="R19" s="118"/>
      <c r="S19" s="118"/>
      <c r="T19" s="31"/>
      <c r="AP19" s="27" t="str">
        <f>IF($C19="","",IF($C20="","",IF($C19&gt;$C20,"V",IF($C19&lt;$C20,"D","N"))))</f>
        <v/>
      </c>
      <c r="AQ19" s="27" t="str">
        <f>IF($D19="","",IF($D21="","",IF($D19&gt;$D21,"V",IF($D19&lt;$D21,"D","N"))))</f>
        <v/>
      </c>
      <c r="AR19" s="28"/>
      <c r="AS19" s="27" t="str">
        <f>IF(B19="","",IF(F19=0,"",J19*1000000+M19*1000+K19))</f>
        <v/>
      </c>
      <c r="AT19" s="112" t="str">
        <f>IF(AS19="","",RANK(AS19,$AS$19:$AS$21,0))</f>
        <v/>
      </c>
    </row>
    <row r="20" spans="1:46" ht="15" customHeight="1">
      <c r="A20" s="97"/>
      <c r="B20" s="195"/>
      <c r="C20" s="196"/>
      <c r="D20" s="257" t="str">
        <f>IF($E$7="OUI","A","")</f>
        <v/>
      </c>
      <c r="E20" s="196"/>
      <c r="F20" s="198" t="str">
        <f t="shared" ref="F20:F21" si="9">IF(B20="","",COUNT(C20:E20))</f>
        <v/>
      </c>
      <c r="G20" s="198" t="str">
        <f t="shared" ref="G20:G21" si="10">IF(B20="","",COUNTIF(AP20:AR20,"V"))</f>
        <v/>
      </c>
      <c r="H20" s="198" t="str">
        <f t="shared" ref="H20:H21" si="11">IF(B20="","",COUNTIF(AP20:AR20,"N"))</f>
        <v/>
      </c>
      <c r="I20" s="198" t="str">
        <f t="shared" ref="I20:I21" si="12">IF(B20="","",COUNTIF(AP20:AR20,"D"))</f>
        <v/>
      </c>
      <c r="J20" s="198" t="str">
        <f>IF(B20="","",(G20*$E$4)+(H20*$E$5)+(I20*$E$6))</f>
        <v/>
      </c>
      <c r="K20" s="198" t="str">
        <f t="shared" ref="K20:K21" si="13">IF(B20="","",SUM(C20:E20))</f>
        <v/>
      </c>
      <c r="L20" s="198" t="str">
        <f>IF(B20="","",SUM(C19,E21))</f>
        <v/>
      </c>
      <c r="M20" s="198" t="str">
        <f t="shared" ref="M20:M21" si="14">IF(B20="","",K20-L20)</f>
        <v/>
      </c>
      <c r="N20" s="123" t="str">
        <f t="shared" ref="N20:N21" si="15">IF(B20="","",IF(AT20=1,"1er",IF(AT20=2,"2ème",IF(AT20=3,"3ème",""))))</f>
        <v/>
      </c>
      <c r="O20" s="124"/>
      <c r="P20" s="115"/>
      <c r="Q20" s="118"/>
      <c r="R20" s="118"/>
      <c r="S20" s="118"/>
      <c r="T20" s="31"/>
      <c r="AP20" s="27" t="str">
        <f>IF($C19="","",IF($C20="","",IF($C19&lt;$C20,"V",IF($C19&gt;$C20,"D","N"))))</f>
        <v/>
      </c>
      <c r="AQ20" s="28"/>
      <c r="AR20" s="27" t="str">
        <f>IF($E20="","",IF($E21="","",IF($E20&gt;$E21,"V",IF($E20&lt;$E21,"D","N"))))</f>
        <v/>
      </c>
      <c r="AS20" s="27" t="str">
        <f t="shared" ref="AS20:AS21" si="16">IF(B20="","",IF(F20=0,"",J20*1000000+M20*1000+K20))</f>
        <v/>
      </c>
      <c r="AT20" s="112" t="str">
        <f t="shared" ref="AT20:AT21" si="17">IF(AS20="","",RANK(AS20,$AS$19:$AS$21,0))</f>
        <v/>
      </c>
    </row>
    <row r="21" spans="1:46" ht="15" customHeight="1">
      <c r="A21" s="97"/>
      <c r="B21" s="195"/>
      <c r="C21" s="257" t="str">
        <f>IF($E$7="OUI","A","")</f>
        <v/>
      </c>
      <c r="D21" s="196"/>
      <c r="E21" s="196"/>
      <c r="F21" s="198" t="str">
        <f t="shared" si="9"/>
        <v/>
      </c>
      <c r="G21" s="198" t="str">
        <f t="shared" si="10"/>
        <v/>
      </c>
      <c r="H21" s="198" t="str">
        <f t="shared" si="11"/>
        <v/>
      </c>
      <c r="I21" s="198" t="str">
        <f t="shared" si="12"/>
        <v/>
      </c>
      <c r="J21" s="198" t="str">
        <f>IF(B21="","",(G21*$E$4)+(H21*$E$5)+(I21*$E$6))</f>
        <v/>
      </c>
      <c r="K21" s="198" t="str">
        <f t="shared" si="13"/>
        <v/>
      </c>
      <c r="L21" s="198" t="str">
        <f>IF(B21="","",SUM(D19,E20))</f>
        <v/>
      </c>
      <c r="M21" s="198" t="str">
        <f t="shared" si="14"/>
        <v/>
      </c>
      <c r="N21" s="123" t="str">
        <f t="shared" si="15"/>
        <v/>
      </c>
      <c r="O21" s="124"/>
      <c r="P21" s="115"/>
      <c r="Q21" s="118"/>
      <c r="R21" s="118"/>
      <c r="S21" s="118"/>
      <c r="T21" s="31"/>
      <c r="AP21" s="28"/>
      <c r="AQ21" s="27" t="str">
        <f>IF($D19="","",IF($D21="","",IF($D19&lt;$D21,"V",IF($D19&gt;$D21,"D","N"))))</f>
        <v/>
      </c>
      <c r="AR21" s="27" t="str">
        <f>IF($E20="","",IF($E21="","",IF($E20&lt;$E21,"V",IF($E20&gt;$E21,"D","N"))))</f>
        <v/>
      </c>
      <c r="AS21" s="27" t="str">
        <f t="shared" si="16"/>
        <v/>
      </c>
      <c r="AT21" s="112" t="str">
        <f t="shared" si="17"/>
        <v/>
      </c>
    </row>
    <row r="22" spans="1:46">
      <c r="A22" s="97"/>
      <c r="AP22" s="31"/>
      <c r="AQ22" s="31"/>
      <c r="AR22" s="31"/>
    </row>
    <row r="23" spans="1:46">
      <c r="A23" s="97"/>
    </row>
    <row r="24" spans="1:46" ht="15" customHeight="1">
      <c r="A24" s="97"/>
      <c r="B24" s="243" t="s">
        <v>277</v>
      </c>
      <c r="C24" s="33"/>
      <c r="D24" s="34" t="s">
        <v>366</v>
      </c>
      <c r="E24" s="35"/>
      <c r="F24" s="33"/>
      <c r="G24" s="34"/>
      <c r="H24" s="34" t="str">
        <f>"SUIVI DES MATCHS (G="&amp;IF($E$4="",0,$E$4)&amp;"pts / N="&amp;IF($E$5="",0,$E$5)&amp;"pts / P="&amp;IF($E$6="",0,$E$6)&amp;"pts)"</f>
        <v>SUIVI DES MATCHS (G=0pts / N=0pts / P=0pts)</v>
      </c>
      <c r="I24" s="34"/>
      <c r="J24" s="34"/>
      <c r="K24" s="33"/>
      <c r="L24" s="34" t="s">
        <v>221</v>
      </c>
      <c r="M24" s="35"/>
      <c r="N24" s="290" t="s">
        <v>349</v>
      </c>
      <c r="O24" s="229" t="s">
        <v>349</v>
      </c>
      <c r="P24" s="84"/>
      <c r="Q24" s="116"/>
      <c r="R24" s="116"/>
      <c r="S24" s="116"/>
      <c r="T24" s="119"/>
      <c r="U24" s="119"/>
      <c r="AP24" s="113"/>
      <c r="AQ24" s="83" t="s">
        <v>230</v>
      </c>
      <c r="AR24" s="114"/>
      <c r="AS24" s="108" t="s">
        <v>334</v>
      </c>
      <c r="AT24" s="108" t="s">
        <v>229</v>
      </c>
    </row>
    <row r="25" spans="1:46" ht="15" customHeight="1">
      <c r="A25" s="97"/>
      <c r="B25" s="32" t="s">
        <v>317</v>
      </c>
      <c r="C25" s="32" t="s">
        <v>217</v>
      </c>
      <c r="D25" s="32" t="s">
        <v>218</v>
      </c>
      <c r="E25" s="32" t="s">
        <v>219</v>
      </c>
      <c r="F25" s="32" t="s">
        <v>222</v>
      </c>
      <c r="G25" s="32" t="s">
        <v>223</v>
      </c>
      <c r="H25" s="32" t="s">
        <v>224</v>
      </c>
      <c r="I25" s="32" t="s">
        <v>225</v>
      </c>
      <c r="J25" s="32" t="s">
        <v>220</v>
      </c>
      <c r="K25" s="32" t="s">
        <v>226</v>
      </c>
      <c r="L25" s="32" t="s">
        <v>227</v>
      </c>
      <c r="M25" s="32" t="s">
        <v>270</v>
      </c>
      <c r="N25" s="291"/>
      <c r="O25" s="245" t="s">
        <v>368</v>
      </c>
      <c r="P25" s="84"/>
      <c r="Q25" s="117"/>
      <c r="R25" s="117"/>
      <c r="S25" s="117"/>
      <c r="T25" s="120"/>
      <c r="U25" s="120"/>
      <c r="AP25" s="75" t="s">
        <v>217</v>
      </c>
      <c r="AQ25" s="75" t="s">
        <v>218</v>
      </c>
      <c r="AR25" s="75" t="s">
        <v>219</v>
      </c>
      <c r="AS25" s="110" t="s">
        <v>335</v>
      </c>
      <c r="AT25" s="110" t="s">
        <v>336</v>
      </c>
    </row>
    <row r="26" spans="1:46" ht="15" customHeight="1">
      <c r="A26" s="97"/>
      <c r="B26" s="195"/>
      <c r="C26" s="196"/>
      <c r="D26" s="196"/>
      <c r="E26" s="257" t="str">
        <f>IF($E$7="OUI","A","")</f>
        <v/>
      </c>
      <c r="F26" s="198" t="str">
        <f>IF(B26="","",COUNT(C26:E26))</f>
        <v/>
      </c>
      <c r="G26" s="198" t="str">
        <f>IF(B26="","",COUNTIF(AP26:AR26,"V"))</f>
        <v/>
      </c>
      <c r="H26" s="198" t="str">
        <f>IF(B26="","",COUNTIF(AP26:AR26,"N"))</f>
        <v/>
      </c>
      <c r="I26" s="198" t="str">
        <f>IF(B26="","",COUNTIF(AP26:AR26,"D"))</f>
        <v/>
      </c>
      <c r="J26" s="198" t="str">
        <f>IF(B26="","",(G26*$E$4)+(H26*$E$5)+(I26*$E$6))</f>
        <v/>
      </c>
      <c r="K26" s="198" t="str">
        <f>IF(B26="","",SUM(C26:E26))</f>
        <v/>
      </c>
      <c r="L26" s="198" t="str">
        <f>IF(B26="","",SUM(C27,D28))</f>
        <v/>
      </c>
      <c r="M26" s="198" t="str">
        <f>IF(B26="","",K26-L26)</f>
        <v/>
      </c>
      <c r="N26" s="123" t="str">
        <f>IF(B26="","",IF(AT26=1,"1er",IF(AT26=2,"2ème",IF(AT26=3,"3ème",""))))</f>
        <v/>
      </c>
      <c r="O26" s="124"/>
      <c r="P26" s="115"/>
      <c r="Q26" s="118"/>
      <c r="R26" s="118"/>
      <c r="S26" s="118"/>
      <c r="T26" s="31"/>
      <c r="AP26" s="27" t="str">
        <f>IF($C26="","",IF($C27="","",IF($C26&gt;$C27,"V",IF($C26&lt;$C27,"D","N"))))</f>
        <v/>
      </c>
      <c r="AQ26" s="27" t="str">
        <f>IF($D26="","",IF($D28="","",IF($D26&gt;$D28,"V",IF($D26&lt;$D28,"D","N"))))</f>
        <v/>
      </c>
      <c r="AR26" s="28"/>
      <c r="AS26" s="27" t="str">
        <f>IF(B26="","",IF(F26=0,"",J26*1000000+M26*1000+K26))</f>
        <v/>
      </c>
      <c r="AT26" s="112" t="str">
        <f>IF(AS26="","",RANK(AS26,$AS$26:$AS$28,0))</f>
        <v/>
      </c>
    </row>
    <row r="27" spans="1:46" ht="15" customHeight="1">
      <c r="A27" s="97"/>
      <c r="B27" s="195"/>
      <c r="C27" s="196"/>
      <c r="D27" s="257" t="str">
        <f>IF($E$7="OUI","A","")</f>
        <v/>
      </c>
      <c r="E27" s="196"/>
      <c r="F27" s="198" t="str">
        <f t="shared" ref="F27:F28" si="18">IF(B27="","",COUNT(C27:E27))</f>
        <v/>
      </c>
      <c r="G27" s="198" t="str">
        <f t="shared" ref="G27:G28" si="19">IF(B27="","",COUNTIF(AP27:AR27,"V"))</f>
        <v/>
      </c>
      <c r="H27" s="198" t="str">
        <f t="shared" ref="H27:H28" si="20">IF(B27="","",COUNTIF(AP27:AR27,"N"))</f>
        <v/>
      </c>
      <c r="I27" s="198" t="str">
        <f t="shared" ref="I27:I28" si="21">IF(B27="","",COUNTIF(AP27:AR27,"D"))</f>
        <v/>
      </c>
      <c r="J27" s="198" t="str">
        <f>IF(B27="","",(G27*$E$4)+(H27*$E$5)+(I27*$E$6))</f>
        <v/>
      </c>
      <c r="K27" s="198" t="str">
        <f t="shared" ref="K27:K28" si="22">IF(B27="","",SUM(C27:E27))</f>
        <v/>
      </c>
      <c r="L27" s="198" t="str">
        <f>IF(B27="","",SUM(C26,E28))</f>
        <v/>
      </c>
      <c r="M27" s="198" t="str">
        <f t="shared" ref="M27:M28" si="23">IF(B27="","",K27-L27)</f>
        <v/>
      </c>
      <c r="N27" s="123" t="str">
        <f t="shared" ref="N27:N28" si="24">IF(B27="","",IF(AT27=1,"1er",IF(AT27=2,"2ème",IF(AT27=3,"3ème",""))))</f>
        <v/>
      </c>
      <c r="O27" s="124"/>
      <c r="P27" s="115"/>
      <c r="Q27" s="118"/>
      <c r="R27" s="118"/>
      <c r="S27" s="118"/>
      <c r="T27" s="31"/>
      <c r="AP27" s="27" t="str">
        <f>IF($C26="","",IF($C27="","",IF($C26&lt;$C27,"V",IF($C26&gt;$C27,"D","N"))))</f>
        <v/>
      </c>
      <c r="AQ27" s="28"/>
      <c r="AR27" s="27" t="str">
        <f>IF($E27="","",IF($E28="","",IF($E27&gt;$E28,"V",IF($E27&lt;$E28,"D","N"))))</f>
        <v/>
      </c>
      <c r="AS27" s="27" t="str">
        <f t="shared" ref="AS27:AS28" si="25">IF(B27="","",IF(F27=0,"",J27*1000000+M27*1000+K27))</f>
        <v/>
      </c>
      <c r="AT27" s="112" t="str">
        <f t="shared" ref="AT27:AT28" si="26">IF(AS27="","",RANK(AS27,$AS$26:$AS$28,0))</f>
        <v/>
      </c>
    </row>
    <row r="28" spans="1:46" ht="15" customHeight="1">
      <c r="A28" s="97"/>
      <c r="B28" s="195"/>
      <c r="C28" s="257" t="str">
        <f>IF($E$7="OUI","A","")</f>
        <v/>
      </c>
      <c r="D28" s="196"/>
      <c r="E28" s="196"/>
      <c r="F28" s="198" t="str">
        <f t="shared" si="18"/>
        <v/>
      </c>
      <c r="G28" s="198" t="str">
        <f t="shared" si="19"/>
        <v/>
      </c>
      <c r="H28" s="198" t="str">
        <f t="shared" si="20"/>
        <v/>
      </c>
      <c r="I28" s="198" t="str">
        <f t="shared" si="21"/>
        <v/>
      </c>
      <c r="J28" s="198" t="str">
        <f>IF(B28="","",(G28*$E$4)+(H28*$E$5)+(I28*$E$6))</f>
        <v/>
      </c>
      <c r="K28" s="198" t="str">
        <f t="shared" si="22"/>
        <v/>
      </c>
      <c r="L28" s="198" t="str">
        <f>IF(B28="","",SUM(D26,E27))</f>
        <v/>
      </c>
      <c r="M28" s="198" t="str">
        <f t="shared" si="23"/>
        <v/>
      </c>
      <c r="N28" s="123" t="str">
        <f t="shared" si="24"/>
        <v/>
      </c>
      <c r="O28" s="124"/>
      <c r="P28" s="115"/>
      <c r="Q28" s="118"/>
      <c r="R28" s="118"/>
      <c r="S28" s="118"/>
      <c r="T28" s="31"/>
      <c r="AP28" s="28"/>
      <c r="AQ28" s="27" t="str">
        <f>IF($D26="","",IF($D28="","",IF($D26&lt;$D28,"V",IF($D26&gt;$D28,"D","N"))))</f>
        <v/>
      </c>
      <c r="AR28" s="27" t="str">
        <f>IF($E27="","",IF($E28="","",IF($E27&lt;$E28,"V",IF($E27&gt;$E28,"D","N"))))</f>
        <v/>
      </c>
      <c r="AS28" s="27" t="str">
        <f t="shared" si="25"/>
        <v/>
      </c>
      <c r="AT28" s="112" t="str">
        <f t="shared" si="26"/>
        <v/>
      </c>
    </row>
    <row r="29" spans="1:46">
      <c r="A29" s="97"/>
      <c r="AP29" s="31"/>
      <c r="AQ29" s="31"/>
      <c r="AR29" s="31"/>
    </row>
    <row r="30" spans="1:46">
      <c r="A30" s="97"/>
    </row>
    <row r="31" spans="1:46" ht="15" customHeight="1">
      <c r="A31" s="97"/>
      <c r="B31" s="243" t="s">
        <v>278</v>
      </c>
      <c r="C31" s="33"/>
      <c r="D31" s="34" t="s">
        <v>366</v>
      </c>
      <c r="E31" s="35"/>
      <c r="F31" s="33"/>
      <c r="G31" s="34"/>
      <c r="H31" s="34" t="str">
        <f>"SUIVI DES MATCHS (G="&amp;IF($E$4="",0,$E$4)&amp;"pts / N="&amp;IF($E$5="",0,$E$5)&amp;"pts / P="&amp;IF($E$6="",0,$E$6)&amp;"pts)"</f>
        <v>SUIVI DES MATCHS (G=0pts / N=0pts / P=0pts)</v>
      </c>
      <c r="I31" s="34"/>
      <c r="J31" s="34"/>
      <c r="K31" s="33"/>
      <c r="L31" s="34" t="s">
        <v>221</v>
      </c>
      <c r="M31" s="35"/>
      <c r="N31" s="290" t="s">
        <v>349</v>
      </c>
      <c r="O31" s="229" t="s">
        <v>349</v>
      </c>
      <c r="P31" s="84"/>
      <c r="Q31" s="116"/>
      <c r="R31" s="116"/>
      <c r="S31" s="116"/>
      <c r="T31" s="119"/>
      <c r="U31" s="119"/>
      <c r="AP31" s="113"/>
      <c r="AQ31" s="83" t="s">
        <v>230</v>
      </c>
      <c r="AR31" s="114"/>
      <c r="AS31" s="108" t="s">
        <v>334</v>
      </c>
      <c r="AT31" s="108" t="s">
        <v>229</v>
      </c>
    </row>
    <row r="32" spans="1:46" ht="15" customHeight="1">
      <c r="A32" s="97"/>
      <c r="B32" s="32" t="s">
        <v>317</v>
      </c>
      <c r="C32" s="32" t="s">
        <v>217</v>
      </c>
      <c r="D32" s="32" t="s">
        <v>218</v>
      </c>
      <c r="E32" s="32" t="s">
        <v>219</v>
      </c>
      <c r="F32" s="32" t="s">
        <v>222</v>
      </c>
      <c r="G32" s="32" t="s">
        <v>223</v>
      </c>
      <c r="H32" s="32" t="s">
        <v>224</v>
      </c>
      <c r="I32" s="32" t="s">
        <v>225</v>
      </c>
      <c r="J32" s="32" t="s">
        <v>220</v>
      </c>
      <c r="K32" s="32" t="s">
        <v>226</v>
      </c>
      <c r="L32" s="32" t="s">
        <v>227</v>
      </c>
      <c r="M32" s="32" t="s">
        <v>270</v>
      </c>
      <c r="N32" s="291"/>
      <c r="O32" s="245" t="s">
        <v>368</v>
      </c>
      <c r="P32" s="84"/>
      <c r="Q32" s="117"/>
      <c r="R32" s="117"/>
      <c r="S32" s="117"/>
      <c r="T32" s="120"/>
      <c r="U32" s="120"/>
      <c r="AP32" s="75" t="s">
        <v>217</v>
      </c>
      <c r="AQ32" s="75" t="s">
        <v>218</v>
      </c>
      <c r="AR32" s="75" t="s">
        <v>219</v>
      </c>
      <c r="AS32" s="110" t="s">
        <v>335</v>
      </c>
      <c r="AT32" s="110" t="s">
        <v>336</v>
      </c>
    </row>
    <row r="33" spans="1:46" ht="15" customHeight="1">
      <c r="A33" s="97"/>
      <c r="B33" s="195"/>
      <c r="C33" s="196"/>
      <c r="D33" s="196"/>
      <c r="E33" s="257" t="str">
        <f>IF($E$7="OUI","A","")</f>
        <v/>
      </c>
      <c r="F33" s="198" t="str">
        <f>IF(B33="","",COUNT(C33:E33))</f>
        <v/>
      </c>
      <c r="G33" s="198" t="str">
        <f>IF(B33="","",COUNTIF(AP33:AR33,"V"))</f>
        <v/>
      </c>
      <c r="H33" s="198" t="str">
        <f>IF(B33="","",COUNTIF(AP33:AR33,"N"))</f>
        <v/>
      </c>
      <c r="I33" s="198" t="str">
        <f>IF(B33="","",COUNTIF(AP33:AR33,"D"))</f>
        <v/>
      </c>
      <c r="J33" s="198" t="str">
        <f>IF(B33="","",(G33*$E$4)+(H33*$E$5)+(I33*$E$6))</f>
        <v/>
      </c>
      <c r="K33" s="198" t="str">
        <f>IF(B33="","",SUM(C33:E33))</f>
        <v/>
      </c>
      <c r="L33" s="198" t="str">
        <f>IF(B33="","",SUM(C34,D35))</f>
        <v/>
      </c>
      <c r="M33" s="198" t="str">
        <f>IF(B33="","",K33-L33)</f>
        <v/>
      </c>
      <c r="N33" s="123" t="str">
        <f>IF(B33="","",IF(AT33=1,"1er",IF(AT33=2,"2ème",IF(AT33=3,"3ème",""))))</f>
        <v/>
      </c>
      <c r="O33" s="124"/>
      <c r="P33" s="115"/>
      <c r="Q33" s="118"/>
      <c r="R33" s="118"/>
      <c r="S33" s="118"/>
      <c r="T33" s="31"/>
      <c r="AP33" s="27" t="str">
        <f>IF($C33="","",IF($C34="","",IF($C33&gt;$C34,"V",IF($C33&lt;$C34,"D","N"))))</f>
        <v/>
      </c>
      <c r="AQ33" s="27" t="str">
        <f>IF($D33="","",IF($D35="","",IF($D33&gt;$D35,"V",IF($D33&lt;$D35,"D","N"))))</f>
        <v/>
      </c>
      <c r="AR33" s="28"/>
      <c r="AS33" s="27" t="str">
        <f>IF(B33="","",IF(F33=0,"",J33*1000000+M33*1000+K33))</f>
        <v/>
      </c>
      <c r="AT33" s="112" t="str">
        <f>IF(AS33="","",RANK(AS33,$AS$33:$AS$35,0))</f>
        <v/>
      </c>
    </row>
    <row r="34" spans="1:46" ht="15" customHeight="1">
      <c r="A34" s="97"/>
      <c r="B34" s="195"/>
      <c r="C34" s="196"/>
      <c r="D34" s="257" t="str">
        <f>IF($E$7="OUI","A","")</f>
        <v/>
      </c>
      <c r="E34" s="196"/>
      <c r="F34" s="198" t="str">
        <f t="shared" ref="F34:F35" si="27">IF(B34="","",COUNT(C34:E34))</f>
        <v/>
      </c>
      <c r="G34" s="198" t="str">
        <f t="shared" ref="G34:G35" si="28">IF(B34="","",COUNTIF(AP34:AR34,"V"))</f>
        <v/>
      </c>
      <c r="H34" s="198" t="str">
        <f t="shared" ref="H34:H35" si="29">IF(B34="","",COUNTIF(AP34:AR34,"N"))</f>
        <v/>
      </c>
      <c r="I34" s="198" t="str">
        <f t="shared" ref="I34:I35" si="30">IF(B34="","",COUNTIF(AP34:AR34,"D"))</f>
        <v/>
      </c>
      <c r="J34" s="198" t="str">
        <f>IF(B34="","",(G34*$E$4)+(H34*$E$5)+(I34*$E$6))</f>
        <v/>
      </c>
      <c r="K34" s="198" t="str">
        <f t="shared" ref="K34:K35" si="31">IF(B34="","",SUM(C34:E34))</f>
        <v/>
      </c>
      <c r="L34" s="198" t="str">
        <f>IF(B34="","",SUM(C33,E35))</f>
        <v/>
      </c>
      <c r="M34" s="198" t="str">
        <f t="shared" ref="M34:M35" si="32">IF(B34="","",K34-L34)</f>
        <v/>
      </c>
      <c r="N34" s="123" t="str">
        <f t="shared" ref="N34:N35" si="33">IF(B34="","",IF(AT34=1,"1er",IF(AT34=2,"2ème",IF(AT34=3,"3ème",""))))</f>
        <v/>
      </c>
      <c r="O34" s="124"/>
      <c r="P34" s="115"/>
      <c r="Q34" s="118"/>
      <c r="R34" s="118"/>
      <c r="S34" s="118"/>
      <c r="T34" s="31"/>
      <c r="AP34" s="27" t="str">
        <f>IF($C33="","",IF($C34="","",IF($C33&lt;$C34,"V",IF($C33&gt;$C34,"D","N"))))</f>
        <v/>
      </c>
      <c r="AQ34" s="28"/>
      <c r="AR34" s="27" t="str">
        <f>IF($E34="","",IF($E35="","",IF($E34&gt;$E35,"V",IF($E34&lt;$E35,"D","N"))))</f>
        <v/>
      </c>
      <c r="AS34" s="27" t="str">
        <f t="shared" ref="AS34:AS35" si="34">IF(B34="","",IF(F34=0,"",J34*1000000+M34*1000+K34))</f>
        <v/>
      </c>
      <c r="AT34" s="112" t="str">
        <f t="shared" ref="AT34:AT35" si="35">IF(AS34="","",RANK(AS34,$AS$33:$AS$35,0))</f>
        <v/>
      </c>
    </row>
    <row r="35" spans="1:46" ht="15" customHeight="1">
      <c r="A35" s="97"/>
      <c r="B35" s="195"/>
      <c r="C35" s="257" t="str">
        <f>IF($E$7="OUI","A","")</f>
        <v/>
      </c>
      <c r="D35" s="196"/>
      <c r="E35" s="196"/>
      <c r="F35" s="198" t="str">
        <f t="shared" si="27"/>
        <v/>
      </c>
      <c r="G35" s="198" t="str">
        <f t="shared" si="28"/>
        <v/>
      </c>
      <c r="H35" s="198" t="str">
        <f t="shared" si="29"/>
        <v/>
      </c>
      <c r="I35" s="198" t="str">
        <f t="shared" si="30"/>
        <v/>
      </c>
      <c r="J35" s="198" t="str">
        <f>IF(B35="","",(G35*$E$4)+(H35*$E$5)+(I35*$E$6))</f>
        <v/>
      </c>
      <c r="K35" s="198" t="str">
        <f t="shared" si="31"/>
        <v/>
      </c>
      <c r="L35" s="198" t="str">
        <f>IF(B35="","",SUM(D33,E34))</f>
        <v/>
      </c>
      <c r="M35" s="198" t="str">
        <f t="shared" si="32"/>
        <v/>
      </c>
      <c r="N35" s="123" t="str">
        <f t="shared" si="33"/>
        <v/>
      </c>
      <c r="O35" s="124"/>
      <c r="P35" s="115"/>
      <c r="Q35" s="118"/>
      <c r="R35" s="118"/>
      <c r="S35" s="118"/>
      <c r="T35" s="31"/>
      <c r="AP35" s="28"/>
      <c r="AQ35" s="27" t="str">
        <f>IF($D33="","",IF($D35="","",IF($D33&lt;$D35,"V",IF($D33&gt;$D35,"D","N"))))</f>
        <v/>
      </c>
      <c r="AR35" s="27" t="str">
        <f>IF($E34="","",IF($E35="","",IF($E34&lt;$E35,"V",IF($E34&gt;$E35,"D","N"))))</f>
        <v/>
      </c>
      <c r="AS35" s="27" t="str">
        <f t="shared" si="34"/>
        <v/>
      </c>
      <c r="AT35" s="112" t="str">
        <f t="shared" si="35"/>
        <v/>
      </c>
    </row>
    <row r="36" spans="1:46">
      <c r="A36" s="97"/>
      <c r="AP36" s="31"/>
      <c r="AQ36" s="31"/>
      <c r="AR36" s="31"/>
    </row>
    <row r="37" spans="1:46">
      <c r="A37" s="97"/>
    </row>
    <row r="38" spans="1:46" ht="15" customHeight="1">
      <c r="A38" s="97"/>
      <c r="B38" s="243" t="s">
        <v>279</v>
      </c>
      <c r="C38" s="33"/>
      <c r="D38" s="34" t="s">
        <v>366</v>
      </c>
      <c r="E38" s="35"/>
      <c r="F38" s="33"/>
      <c r="G38" s="34"/>
      <c r="H38" s="34" t="str">
        <f>"SUIVI DES MATCHS (G="&amp;IF($E$4="",0,$E$4)&amp;"pts / N="&amp;IF($E$5="",0,$E$5)&amp;"pts / P="&amp;IF($E$6="",0,$E$6)&amp;"pts)"</f>
        <v>SUIVI DES MATCHS (G=0pts / N=0pts / P=0pts)</v>
      </c>
      <c r="I38" s="34"/>
      <c r="J38" s="34"/>
      <c r="K38" s="33"/>
      <c r="L38" s="34" t="s">
        <v>221</v>
      </c>
      <c r="M38" s="35"/>
      <c r="N38" s="290" t="s">
        <v>349</v>
      </c>
      <c r="O38" s="229" t="s">
        <v>349</v>
      </c>
      <c r="P38" s="84"/>
      <c r="Q38" s="116"/>
      <c r="R38" s="116"/>
      <c r="S38" s="116"/>
      <c r="T38" s="119"/>
      <c r="U38" s="119"/>
      <c r="AP38" s="113"/>
      <c r="AQ38" s="83" t="s">
        <v>230</v>
      </c>
      <c r="AR38" s="114"/>
      <c r="AS38" s="108" t="s">
        <v>334</v>
      </c>
      <c r="AT38" s="108" t="s">
        <v>229</v>
      </c>
    </row>
    <row r="39" spans="1:46" ht="15" customHeight="1">
      <c r="A39" s="97"/>
      <c r="B39" s="32" t="s">
        <v>317</v>
      </c>
      <c r="C39" s="32" t="s">
        <v>217</v>
      </c>
      <c r="D39" s="32" t="s">
        <v>218</v>
      </c>
      <c r="E39" s="32" t="s">
        <v>219</v>
      </c>
      <c r="F39" s="32" t="s">
        <v>222</v>
      </c>
      <c r="G39" s="32" t="s">
        <v>223</v>
      </c>
      <c r="H39" s="32" t="s">
        <v>224</v>
      </c>
      <c r="I39" s="32" t="s">
        <v>225</v>
      </c>
      <c r="J39" s="32" t="s">
        <v>220</v>
      </c>
      <c r="K39" s="32" t="s">
        <v>226</v>
      </c>
      <c r="L39" s="32" t="s">
        <v>227</v>
      </c>
      <c r="M39" s="32" t="s">
        <v>270</v>
      </c>
      <c r="N39" s="291"/>
      <c r="O39" s="245" t="s">
        <v>368</v>
      </c>
      <c r="P39" s="84"/>
      <c r="Q39" s="117"/>
      <c r="R39" s="117"/>
      <c r="S39" s="117"/>
      <c r="T39" s="120"/>
      <c r="U39" s="120"/>
      <c r="AP39" s="75" t="s">
        <v>217</v>
      </c>
      <c r="AQ39" s="75" t="s">
        <v>218</v>
      </c>
      <c r="AR39" s="75" t="s">
        <v>219</v>
      </c>
      <c r="AS39" s="110" t="s">
        <v>335</v>
      </c>
      <c r="AT39" s="110" t="s">
        <v>336</v>
      </c>
    </row>
    <row r="40" spans="1:46" ht="15" customHeight="1">
      <c r="A40" s="97"/>
      <c r="B40" s="195"/>
      <c r="C40" s="196"/>
      <c r="D40" s="196"/>
      <c r="E40" s="257" t="str">
        <f>IF($E$7="OUI","A","")</f>
        <v/>
      </c>
      <c r="F40" s="198" t="str">
        <f>IF(B40="","",COUNT(C40:E40))</f>
        <v/>
      </c>
      <c r="G40" s="198" t="str">
        <f>IF(B40="","",COUNTIF(AP40:AR40,"V"))</f>
        <v/>
      </c>
      <c r="H40" s="198" t="str">
        <f>IF(B40="","",COUNTIF(AP40:AR40,"N"))</f>
        <v/>
      </c>
      <c r="I40" s="198" t="str">
        <f>IF(B40="","",COUNTIF(AP40:AR40,"D"))</f>
        <v/>
      </c>
      <c r="J40" s="198" t="str">
        <f>IF(B40="","",(G40*$E$4)+(H40*$E$5)+(I40*$E$6))</f>
        <v/>
      </c>
      <c r="K40" s="198" t="str">
        <f>IF(B40="","",SUM(C40:E40))</f>
        <v/>
      </c>
      <c r="L40" s="198" t="str">
        <f>IF(B40="","",SUM(C41,D42))</f>
        <v/>
      </c>
      <c r="M40" s="198" t="str">
        <f>IF(B40="","",K40-L40)</f>
        <v/>
      </c>
      <c r="N40" s="123" t="str">
        <f>IF(B40="","",IF(AT40=1,"1er",IF(AT40=2,"2ème",IF(AT40=3,"3ème",""))))</f>
        <v/>
      </c>
      <c r="O40" s="124"/>
      <c r="P40" s="115"/>
      <c r="Q40" s="118"/>
      <c r="R40" s="118"/>
      <c r="S40" s="118"/>
      <c r="T40" s="31"/>
      <c r="AP40" s="27" t="str">
        <f>IF($C40="","",IF($C41="","",IF($C40&gt;$C41,"V",IF($C40&lt;$C41,"D","N"))))</f>
        <v/>
      </c>
      <c r="AQ40" s="27" t="str">
        <f>IF($D40="","",IF($D42="","",IF($D40&gt;$D42,"V",IF($D40&lt;$D42,"D","N"))))</f>
        <v/>
      </c>
      <c r="AR40" s="28"/>
      <c r="AS40" s="27" t="str">
        <f>IF(B40="","",IF(F40=0,"",J40*1000000+M40*1000+K40))</f>
        <v/>
      </c>
      <c r="AT40" s="112" t="str">
        <f>IF(AS40="","",RANK(AS40,$AS$40:$AS$42,0))</f>
        <v/>
      </c>
    </row>
    <row r="41" spans="1:46" ht="15" customHeight="1">
      <c r="A41" s="97"/>
      <c r="B41" s="195"/>
      <c r="C41" s="196"/>
      <c r="D41" s="257" t="str">
        <f>IF($E$7="OUI","A","")</f>
        <v/>
      </c>
      <c r="E41" s="196"/>
      <c r="F41" s="198" t="str">
        <f t="shared" ref="F41:F42" si="36">IF(B41="","",COUNT(C41:E41))</f>
        <v/>
      </c>
      <c r="G41" s="198" t="str">
        <f t="shared" ref="G41:G42" si="37">IF(B41="","",COUNTIF(AP41:AR41,"V"))</f>
        <v/>
      </c>
      <c r="H41" s="198" t="str">
        <f t="shared" ref="H41:H42" si="38">IF(B41="","",COUNTIF(AP41:AR41,"N"))</f>
        <v/>
      </c>
      <c r="I41" s="198" t="str">
        <f t="shared" ref="I41:I42" si="39">IF(B41="","",COUNTIF(AP41:AR41,"D"))</f>
        <v/>
      </c>
      <c r="J41" s="198" t="str">
        <f>IF(B41="","",(G41*$E$4)+(H41*$E$5)+(I41*$E$6))</f>
        <v/>
      </c>
      <c r="K41" s="198" t="str">
        <f t="shared" ref="K41:K42" si="40">IF(B41="","",SUM(C41:E41))</f>
        <v/>
      </c>
      <c r="L41" s="198" t="str">
        <f>IF(B41="","",SUM(C40,E42))</f>
        <v/>
      </c>
      <c r="M41" s="198" t="str">
        <f t="shared" ref="M41:M42" si="41">IF(B41="","",K41-L41)</f>
        <v/>
      </c>
      <c r="N41" s="123" t="str">
        <f t="shared" ref="N41:N42" si="42">IF(B41="","",IF(AT41=1,"1er",IF(AT41=2,"2ème",IF(AT41=3,"3ème",""))))</f>
        <v/>
      </c>
      <c r="O41" s="124"/>
      <c r="P41" s="115"/>
      <c r="Q41" s="118"/>
      <c r="R41" s="118"/>
      <c r="S41" s="118"/>
      <c r="T41" s="31"/>
      <c r="AP41" s="27" t="str">
        <f>IF($C40="","",IF($C41="","",IF($C40&lt;$C41,"V",IF($C40&gt;$C41,"D","N"))))</f>
        <v/>
      </c>
      <c r="AQ41" s="28"/>
      <c r="AR41" s="27" t="str">
        <f>IF($E41="","",IF($E42="","",IF($E41&gt;$E42,"V",IF($E41&lt;$E42,"D","N"))))</f>
        <v/>
      </c>
      <c r="AS41" s="27" t="str">
        <f t="shared" ref="AS41:AS42" si="43">IF(B41="","",IF(F41=0,"",J41*1000000+M41*1000+K41))</f>
        <v/>
      </c>
      <c r="AT41" s="112" t="str">
        <f t="shared" ref="AT41:AT42" si="44">IF(AS41="","",RANK(AS41,$AS$40:$AS$42,0))</f>
        <v/>
      </c>
    </row>
    <row r="42" spans="1:46" ht="15" customHeight="1">
      <c r="A42" s="97"/>
      <c r="B42" s="195"/>
      <c r="C42" s="257" t="str">
        <f>IF($E$7="OUI","A","")</f>
        <v/>
      </c>
      <c r="D42" s="196"/>
      <c r="E42" s="196"/>
      <c r="F42" s="198" t="str">
        <f t="shared" si="36"/>
        <v/>
      </c>
      <c r="G42" s="198" t="str">
        <f t="shared" si="37"/>
        <v/>
      </c>
      <c r="H42" s="198" t="str">
        <f t="shared" si="38"/>
        <v/>
      </c>
      <c r="I42" s="198" t="str">
        <f t="shared" si="39"/>
        <v/>
      </c>
      <c r="J42" s="198" t="str">
        <f>IF(B42="","",(G42*$E$4)+(H42*$E$5)+(I42*$E$6))</f>
        <v/>
      </c>
      <c r="K42" s="198" t="str">
        <f t="shared" si="40"/>
        <v/>
      </c>
      <c r="L42" s="198" t="str">
        <f>IF(B42="","",SUM(D40,E41))</f>
        <v/>
      </c>
      <c r="M42" s="198" t="str">
        <f t="shared" si="41"/>
        <v/>
      </c>
      <c r="N42" s="123" t="str">
        <f t="shared" si="42"/>
        <v/>
      </c>
      <c r="O42" s="124"/>
      <c r="P42" s="115"/>
      <c r="Q42" s="118"/>
      <c r="R42" s="118"/>
      <c r="S42" s="118"/>
      <c r="T42" s="31"/>
      <c r="AP42" s="28"/>
      <c r="AQ42" s="27" t="str">
        <f>IF($D40="","",IF($D42="","",IF($D40&lt;$D42,"V",IF($D40&gt;$D42,"D","N"))))</f>
        <v/>
      </c>
      <c r="AR42" s="27" t="str">
        <f>IF($E41="","",IF($E42="","",IF($E41&lt;$E42,"V",IF($E41&gt;$E42,"D","N"))))</f>
        <v/>
      </c>
      <c r="AS42" s="27" t="str">
        <f t="shared" si="43"/>
        <v/>
      </c>
      <c r="AT42" s="112" t="str">
        <f t="shared" si="44"/>
        <v/>
      </c>
    </row>
    <row r="43" spans="1:46">
      <c r="A43" s="97"/>
      <c r="AP43" s="31"/>
      <c r="AQ43" s="31"/>
      <c r="AR43" s="31"/>
    </row>
    <row r="44" spans="1:46">
      <c r="A44" s="97"/>
    </row>
    <row r="45" spans="1:46" ht="15" customHeight="1">
      <c r="A45" s="97"/>
      <c r="B45" s="243" t="s">
        <v>280</v>
      </c>
      <c r="C45" s="33"/>
      <c r="D45" s="34" t="s">
        <v>366</v>
      </c>
      <c r="E45" s="35"/>
      <c r="F45" s="33"/>
      <c r="G45" s="34"/>
      <c r="H45" s="34" t="str">
        <f>"SUIVI DES MATCHS (G="&amp;IF($E$4="",0,$E$4)&amp;"pts / N="&amp;IF($E$5="",0,$E$5)&amp;"pts / P="&amp;IF($E$6="",0,$E$6)&amp;"pts)"</f>
        <v>SUIVI DES MATCHS (G=0pts / N=0pts / P=0pts)</v>
      </c>
      <c r="I45" s="34"/>
      <c r="J45" s="34"/>
      <c r="K45" s="33"/>
      <c r="L45" s="34" t="s">
        <v>221</v>
      </c>
      <c r="M45" s="35"/>
      <c r="N45" s="290" t="s">
        <v>349</v>
      </c>
      <c r="O45" s="229" t="s">
        <v>349</v>
      </c>
      <c r="P45" s="84"/>
      <c r="Q45" s="116"/>
      <c r="R45" s="116"/>
      <c r="S45" s="116"/>
      <c r="T45" s="119"/>
      <c r="U45" s="119"/>
      <c r="AP45" s="113"/>
      <c r="AQ45" s="83" t="s">
        <v>230</v>
      </c>
      <c r="AR45" s="114"/>
      <c r="AS45" s="108" t="s">
        <v>334</v>
      </c>
      <c r="AT45" s="108" t="s">
        <v>229</v>
      </c>
    </row>
    <row r="46" spans="1:46" ht="15" customHeight="1">
      <c r="A46" s="97"/>
      <c r="B46" s="32" t="s">
        <v>317</v>
      </c>
      <c r="C46" s="32" t="s">
        <v>217</v>
      </c>
      <c r="D46" s="32" t="s">
        <v>218</v>
      </c>
      <c r="E46" s="32" t="s">
        <v>219</v>
      </c>
      <c r="F46" s="32" t="s">
        <v>222</v>
      </c>
      <c r="G46" s="32" t="s">
        <v>223</v>
      </c>
      <c r="H46" s="32" t="s">
        <v>224</v>
      </c>
      <c r="I46" s="32" t="s">
        <v>225</v>
      </c>
      <c r="J46" s="32" t="s">
        <v>220</v>
      </c>
      <c r="K46" s="32" t="s">
        <v>226</v>
      </c>
      <c r="L46" s="32" t="s">
        <v>227</v>
      </c>
      <c r="M46" s="32" t="s">
        <v>270</v>
      </c>
      <c r="N46" s="291"/>
      <c r="O46" s="245" t="s">
        <v>368</v>
      </c>
      <c r="P46" s="84"/>
      <c r="Q46" s="117"/>
      <c r="R46" s="117"/>
      <c r="S46" s="117"/>
      <c r="T46" s="120"/>
      <c r="U46" s="120"/>
      <c r="AP46" s="75" t="s">
        <v>217</v>
      </c>
      <c r="AQ46" s="75" t="s">
        <v>218</v>
      </c>
      <c r="AR46" s="75" t="s">
        <v>219</v>
      </c>
      <c r="AS46" s="110" t="s">
        <v>335</v>
      </c>
      <c r="AT46" s="110" t="s">
        <v>336</v>
      </c>
    </row>
    <row r="47" spans="1:46" ht="15" customHeight="1">
      <c r="A47" s="97"/>
      <c r="B47" s="195"/>
      <c r="C47" s="196"/>
      <c r="D47" s="196"/>
      <c r="E47" s="257" t="str">
        <f>IF($E$7="OUI","A","")</f>
        <v/>
      </c>
      <c r="F47" s="198" t="str">
        <f>IF(B47="","",COUNT(C47:E47))</f>
        <v/>
      </c>
      <c r="G47" s="198" t="str">
        <f>IF(B47="","",COUNTIF(AP47:AR47,"V"))</f>
        <v/>
      </c>
      <c r="H47" s="198" t="str">
        <f>IF(B47="","",COUNTIF(AP47:AR47,"N"))</f>
        <v/>
      </c>
      <c r="I47" s="198" t="str">
        <f>IF(B47="","",COUNTIF(AP47:AR47,"D"))</f>
        <v/>
      </c>
      <c r="J47" s="198" t="str">
        <f>IF(B47="","",(G47*$E$4)+(H47*$E$5)+(I47*$E$6))</f>
        <v/>
      </c>
      <c r="K47" s="198" t="str">
        <f>IF(B47="","",SUM(C47:E47))</f>
        <v/>
      </c>
      <c r="L47" s="198" t="str">
        <f>IF(B47="","",SUM(C48,D49))</f>
        <v/>
      </c>
      <c r="M47" s="198" t="str">
        <f>IF(B47="","",K47-L47)</f>
        <v/>
      </c>
      <c r="N47" s="123" t="str">
        <f>IF(B47="","",IF(AT47=1,"1er",IF(AT47=2,"2ème",IF(AT47=3,"3ème",""))))</f>
        <v/>
      </c>
      <c r="O47" s="124"/>
      <c r="P47" s="115"/>
      <c r="Q47" s="118"/>
      <c r="R47" s="118"/>
      <c r="S47" s="118"/>
      <c r="T47" s="31"/>
      <c r="AP47" s="27" t="str">
        <f>IF($C47="","",IF($C48="","",IF($C47&gt;$C48,"V",IF($C47&lt;$C48,"D","N"))))</f>
        <v/>
      </c>
      <c r="AQ47" s="27" t="str">
        <f>IF($D47="","",IF($D49="","",IF($D47&gt;$D49,"V",IF($D47&lt;$D49,"D","N"))))</f>
        <v/>
      </c>
      <c r="AR47" s="28"/>
      <c r="AS47" s="27" t="str">
        <f>IF(B47="","",IF(F47=0,"",J47*1000000+M47*1000+K47))</f>
        <v/>
      </c>
      <c r="AT47" s="112" t="str">
        <f>IF(AS47="","",RANK(AS47,$AS$47:$AS$49,0))</f>
        <v/>
      </c>
    </row>
    <row r="48" spans="1:46" ht="15" customHeight="1">
      <c r="A48" s="97"/>
      <c r="B48" s="195"/>
      <c r="C48" s="196"/>
      <c r="D48" s="257" t="str">
        <f>IF($E$7="OUI","A","")</f>
        <v/>
      </c>
      <c r="E48" s="196"/>
      <c r="F48" s="198" t="str">
        <f t="shared" ref="F48:F49" si="45">IF(B48="","",COUNT(C48:E48))</f>
        <v/>
      </c>
      <c r="G48" s="198" t="str">
        <f t="shared" ref="G48:G49" si="46">IF(B48="","",COUNTIF(AP48:AR48,"V"))</f>
        <v/>
      </c>
      <c r="H48" s="198" t="str">
        <f t="shared" ref="H48:H49" si="47">IF(B48="","",COUNTIF(AP48:AR48,"N"))</f>
        <v/>
      </c>
      <c r="I48" s="198" t="str">
        <f t="shared" ref="I48:I49" si="48">IF(B48="","",COUNTIF(AP48:AR48,"D"))</f>
        <v/>
      </c>
      <c r="J48" s="198" t="str">
        <f>IF(B48="","",(G48*$E$4)+(H48*$E$5)+(I48*$E$6))</f>
        <v/>
      </c>
      <c r="K48" s="198" t="str">
        <f t="shared" ref="K48:K49" si="49">IF(B48="","",SUM(C48:E48))</f>
        <v/>
      </c>
      <c r="L48" s="198" t="str">
        <f>IF(B48="","",SUM(C47,E49))</f>
        <v/>
      </c>
      <c r="M48" s="198" t="str">
        <f t="shared" ref="M48:M49" si="50">IF(B48="","",K48-L48)</f>
        <v/>
      </c>
      <c r="N48" s="123" t="str">
        <f t="shared" ref="N48:N49" si="51">IF(B48="","",IF(AT48=1,"1er",IF(AT48=2,"2ème",IF(AT48=3,"3ème",""))))</f>
        <v/>
      </c>
      <c r="O48" s="124"/>
      <c r="P48" s="115"/>
      <c r="Q48" s="118"/>
      <c r="R48" s="118"/>
      <c r="S48" s="118"/>
      <c r="T48" s="31"/>
      <c r="AP48" s="27" t="str">
        <f>IF($C47="","",IF($C48="","",IF($C47&lt;$C48,"V",IF($C47&gt;$C48,"D","N"))))</f>
        <v/>
      </c>
      <c r="AQ48" s="28"/>
      <c r="AR48" s="27" t="str">
        <f>IF($E48="","",IF($E49="","",IF($E48&gt;$E49,"V",IF($E48&lt;$E49,"D","N"))))</f>
        <v/>
      </c>
      <c r="AS48" s="27" t="str">
        <f t="shared" ref="AS48:AS49" si="52">IF(B48="","",IF(F48=0,"",J48*1000000+M48*1000+K48))</f>
        <v/>
      </c>
      <c r="AT48" s="112" t="str">
        <f t="shared" ref="AT48:AT49" si="53">IF(AS48="","",RANK(AS48,$AS$47:$AS$49,0))</f>
        <v/>
      </c>
    </row>
    <row r="49" spans="1:46" ht="15" customHeight="1">
      <c r="A49" s="97"/>
      <c r="B49" s="195"/>
      <c r="C49" s="257" t="str">
        <f>IF($E$7="OUI","A","")</f>
        <v/>
      </c>
      <c r="D49" s="196"/>
      <c r="E49" s="196"/>
      <c r="F49" s="198" t="str">
        <f t="shared" si="45"/>
        <v/>
      </c>
      <c r="G49" s="198" t="str">
        <f t="shared" si="46"/>
        <v/>
      </c>
      <c r="H49" s="198" t="str">
        <f t="shared" si="47"/>
        <v/>
      </c>
      <c r="I49" s="198" t="str">
        <f t="shared" si="48"/>
        <v/>
      </c>
      <c r="J49" s="198" t="str">
        <f>IF(B49="","",(G49*$E$4)+(H49*$E$5)+(I49*$E$6))</f>
        <v/>
      </c>
      <c r="K49" s="198" t="str">
        <f t="shared" si="49"/>
        <v/>
      </c>
      <c r="L49" s="198" t="str">
        <f>IF(B49="","",SUM(D47,E48))</f>
        <v/>
      </c>
      <c r="M49" s="198" t="str">
        <f t="shared" si="50"/>
        <v/>
      </c>
      <c r="N49" s="123" t="str">
        <f t="shared" si="51"/>
        <v/>
      </c>
      <c r="O49" s="124"/>
      <c r="P49" s="115"/>
      <c r="Q49" s="118"/>
      <c r="R49" s="118"/>
      <c r="S49" s="118"/>
      <c r="T49" s="31"/>
      <c r="AP49" s="28"/>
      <c r="AQ49" s="27" t="str">
        <f>IF($D47="","",IF($D49="","",IF($D47&lt;$D49,"V",IF($D47&gt;$D49,"D","N"))))</f>
        <v/>
      </c>
      <c r="AR49" s="27" t="str">
        <f>IF($E48="","",IF($E49="","",IF($E48&lt;$E49,"V",IF($E48&gt;$E49,"D","N"))))</f>
        <v/>
      </c>
      <c r="AS49" s="27" t="str">
        <f t="shared" si="52"/>
        <v/>
      </c>
      <c r="AT49" s="112" t="str">
        <f t="shared" si="53"/>
        <v/>
      </c>
    </row>
    <row r="50" spans="1:46">
      <c r="A50" s="97"/>
      <c r="AP50" s="31"/>
      <c r="AQ50" s="31"/>
      <c r="AR50" s="31"/>
    </row>
    <row r="51" spans="1:46">
      <c r="A51" s="97"/>
    </row>
    <row r="52" spans="1:46" ht="15" customHeight="1">
      <c r="A52" s="97"/>
      <c r="B52" s="243" t="s">
        <v>281</v>
      </c>
      <c r="C52" s="33"/>
      <c r="D52" s="34" t="s">
        <v>366</v>
      </c>
      <c r="E52" s="35"/>
      <c r="F52" s="33"/>
      <c r="G52" s="34"/>
      <c r="H52" s="34" t="str">
        <f>"SUIVI DES MATCHS (G="&amp;IF($E$4="",0,$E$4)&amp;"pts / N="&amp;IF($E$5="",0,$E$5)&amp;"pts / P="&amp;IF($E$6="",0,$E$6)&amp;"pts)"</f>
        <v>SUIVI DES MATCHS (G=0pts / N=0pts / P=0pts)</v>
      </c>
      <c r="I52" s="34"/>
      <c r="J52" s="34"/>
      <c r="K52" s="33"/>
      <c r="L52" s="34" t="s">
        <v>221</v>
      </c>
      <c r="M52" s="35"/>
      <c r="N52" s="290" t="s">
        <v>349</v>
      </c>
      <c r="O52" s="229" t="s">
        <v>349</v>
      </c>
      <c r="P52" s="84"/>
      <c r="Q52" s="116"/>
      <c r="R52" s="116"/>
      <c r="S52" s="116"/>
      <c r="T52" s="119"/>
      <c r="U52" s="119"/>
      <c r="AP52" s="113"/>
      <c r="AQ52" s="83" t="s">
        <v>230</v>
      </c>
      <c r="AR52" s="114"/>
      <c r="AS52" s="108" t="s">
        <v>334</v>
      </c>
      <c r="AT52" s="108" t="s">
        <v>229</v>
      </c>
    </row>
    <row r="53" spans="1:46" ht="15" customHeight="1">
      <c r="A53" s="97"/>
      <c r="B53" s="32" t="s">
        <v>317</v>
      </c>
      <c r="C53" s="32" t="s">
        <v>217</v>
      </c>
      <c r="D53" s="32" t="s">
        <v>218</v>
      </c>
      <c r="E53" s="32" t="s">
        <v>219</v>
      </c>
      <c r="F53" s="32" t="s">
        <v>222</v>
      </c>
      <c r="G53" s="32" t="s">
        <v>223</v>
      </c>
      <c r="H53" s="32" t="s">
        <v>224</v>
      </c>
      <c r="I53" s="32" t="s">
        <v>225</v>
      </c>
      <c r="J53" s="32" t="s">
        <v>220</v>
      </c>
      <c r="K53" s="32" t="s">
        <v>226</v>
      </c>
      <c r="L53" s="32" t="s">
        <v>227</v>
      </c>
      <c r="M53" s="32" t="s">
        <v>270</v>
      </c>
      <c r="N53" s="291"/>
      <c r="O53" s="245" t="s">
        <v>368</v>
      </c>
      <c r="P53" s="84"/>
      <c r="Q53" s="117"/>
      <c r="R53" s="117"/>
      <c r="S53" s="117"/>
      <c r="T53" s="120"/>
      <c r="U53" s="120"/>
      <c r="AP53" s="75" t="s">
        <v>217</v>
      </c>
      <c r="AQ53" s="75" t="s">
        <v>218</v>
      </c>
      <c r="AR53" s="75" t="s">
        <v>219</v>
      </c>
      <c r="AS53" s="110" t="s">
        <v>335</v>
      </c>
      <c r="AT53" s="110" t="s">
        <v>336</v>
      </c>
    </row>
    <row r="54" spans="1:46" ht="15" customHeight="1">
      <c r="A54" s="97"/>
      <c r="B54" s="195"/>
      <c r="C54" s="196"/>
      <c r="D54" s="196"/>
      <c r="E54" s="257" t="str">
        <f>IF($E$7="OUI","A","")</f>
        <v/>
      </c>
      <c r="F54" s="198" t="str">
        <f>IF(B54="","",COUNT(C54:E54))</f>
        <v/>
      </c>
      <c r="G54" s="198" t="str">
        <f>IF(B54="","",COUNTIF(AP54:AR54,"V"))</f>
        <v/>
      </c>
      <c r="H54" s="198" t="str">
        <f>IF(B54="","",COUNTIF(AP54:AR54,"N"))</f>
        <v/>
      </c>
      <c r="I54" s="198" t="str">
        <f>IF(B54="","",COUNTIF(AP54:AR54,"D"))</f>
        <v/>
      </c>
      <c r="J54" s="198" t="str">
        <f>IF(B54="","",(G54*$E$4)+(H54*$E$5)+(I54*$E$6))</f>
        <v/>
      </c>
      <c r="K54" s="198" t="str">
        <f>IF(B54="","",SUM(C54:E54))</f>
        <v/>
      </c>
      <c r="L54" s="198" t="str">
        <f>IF(B54="","",SUM(C55,D56))</f>
        <v/>
      </c>
      <c r="M54" s="198" t="str">
        <f>IF(B54="","",K54-L54)</f>
        <v/>
      </c>
      <c r="N54" s="123" t="str">
        <f>IF(B54="","",IF(AT54=1,"1er",IF(AT54=2,"2ème",IF(AT54=3,"3ème",""))))</f>
        <v/>
      </c>
      <c r="O54" s="124"/>
      <c r="P54" s="115"/>
      <c r="Q54" s="118"/>
      <c r="R54" s="118"/>
      <c r="S54" s="118"/>
      <c r="T54" s="31"/>
      <c r="AP54" s="27" t="str">
        <f>IF($C54="","",IF($C55="","",IF($C54&gt;$C55,"V",IF($C54&lt;$C55,"D","N"))))</f>
        <v/>
      </c>
      <c r="AQ54" s="27" t="str">
        <f>IF($D54="","",IF($D56="","",IF($D54&gt;$D56,"V",IF($D54&lt;$D56,"D","N"))))</f>
        <v/>
      </c>
      <c r="AR54" s="28"/>
      <c r="AS54" s="27" t="str">
        <f>IF(B54="","",IF(F54=0,"",J54*1000000+M54*1000+K54))</f>
        <v/>
      </c>
      <c r="AT54" s="112" t="str">
        <f>IF(AS54="","",RANK(AS54,$AS$54:$AS$56,0))</f>
        <v/>
      </c>
    </row>
    <row r="55" spans="1:46" ht="15" customHeight="1">
      <c r="A55" s="97"/>
      <c r="B55" s="195"/>
      <c r="C55" s="196"/>
      <c r="D55" s="257" t="str">
        <f>IF($E$7="OUI","A","")</f>
        <v/>
      </c>
      <c r="E55" s="196"/>
      <c r="F55" s="198" t="str">
        <f t="shared" ref="F55:F56" si="54">IF(B55="","",COUNT(C55:E55))</f>
        <v/>
      </c>
      <c r="G55" s="198" t="str">
        <f t="shared" ref="G55:G56" si="55">IF(B55="","",COUNTIF(AP55:AR55,"V"))</f>
        <v/>
      </c>
      <c r="H55" s="198" t="str">
        <f t="shared" ref="H55:H56" si="56">IF(B55="","",COUNTIF(AP55:AR55,"N"))</f>
        <v/>
      </c>
      <c r="I55" s="198" t="str">
        <f t="shared" ref="I55:I56" si="57">IF(B55="","",COUNTIF(AP55:AR55,"D"))</f>
        <v/>
      </c>
      <c r="J55" s="198" t="str">
        <f>IF(B55="","",(G55*$E$4)+(H55*$E$5)+(I55*$E$6))</f>
        <v/>
      </c>
      <c r="K55" s="198" t="str">
        <f t="shared" ref="K55:K56" si="58">IF(B55="","",SUM(C55:E55))</f>
        <v/>
      </c>
      <c r="L55" s="198" t="str">
        <f>IF(B55="","",SUM(C54,E56))</f>
        <v/>
      </c>
      <c r="M55" s="198" t="str">
        <f t="shared" ref="M55:M56" si="59">IF(B55="","",K55-L55)</f>
        <v/>
      </c>
      <c r="N55" s="123" t="str">
        <f t="shared" ref="N55:N56" si="60">IF(B55="","",IF(AT55=1,"1er",IF(AT55=2,"2ème",IF(AT55=3,"3ème",""))))</f>
        <v/>
      </c>
      <c r="O55" s="124"/>
      <c r="P55" s="115"/>
      <c r="Q55" s="118"/>
      <c r="R55" s="118"/>
      <c r="S55" s="118"/>
      <c r="T55" s="31"/>
      <c r="AP55" s="27" t="str">
        <f>IF($C54="","",IF($C55="","",IF($C54&lt;$C55,"V",IF($C54&gt;$C55,"D","N"))))</f>
        <v/>
      </c>
      <c r="AQ55" s="28"/>
      <c r="AR55" s="27" t="str">
        <f>IF($E55="","",IF($E56="","",IF($E55&gt;$E56,"V",IF($E55&lt;$E56,"D","N"))))</f>
        <v/>
      </c>
      <c r="AS55" s="27" t="str">
        <f t="shared" ref="AS55:AS56" si="61">IF(B55="","",IF(F55=0,"",J55*1000000+M55*1000+K55))</f>
        <v/>
      </c>
      <c r="AT55" s="112" t="str">
        <f t="shared" ref="AT55:AT56" si="62">IF(AS55="","",RANK(AS55,$AS$54:$AS$56,0))</f>
        <v/>
      </c>
    </row>
    <row r="56" spans="1:46" ht="15" customHeight="1">
      <c r="A56" s="97"/>
      <c r="B56" s="195"/>
      <c r="C56" s="257" t="str">
        <f>IF($E$7="OUI","A","")</f>
        <v/>
      </c>
      <c r="D56" s="196"/>
      <c r="E56" s="196"/>
      <c r="F56" s="198" t="str">
        <f t="shared" si="54"/>
        <v/>
      </c>
      <c r="G56" s="198" t="str">
        <f t="shared" si="55"/>
        <v/>
      </c>
      <c r="H56" s="198" t="str">
        <f t="shared" si="56"/>
        <v/>
      </c>
      <c r="I56" s="198" t="str">
        <f t="shared" si="57"/>
        <v/>
      </c>
      <c r="J56" s="198" t="str">
        <f>IF(B56="","",(G56*$E$4)+(H56*$E$5)+(I56*$E$6))</f>
        <v/>
      </c>
      <c r="K56" s="198" t="str">
        <f t="shared" si="58"/>
        <v/>
      </c>
      <c r="L56" s="198" t="str">
        <f>IF(B56="","",SUM(D54,E55))</f>
        <v/>
      </c>
      <c r="M56" s="198" t="str">
        <f t="shared" si="59"/>
        <v/>
      </c>
      <c r="N56" s="123" t="str">
        <f t="shared" si="60"/>
        <v/>
      </c>
      <c r="O56" s="124"/>
      <c r="P56" s="115"/>
      <c r="Q56" s="118"/>
      <c r="R56" s="118"/>
      <c r="S56" s="118"/>
      <c r="T56" s="31"/>
      <c r="AP56" s="28"/>
      <c r="AQ56" s="27" t="str">
        <f>IF($D54="","",IF($D56="","",IF($D54&lt;$D56,"V",IF($D54&gt;$D56,"D","N"))))</f>
        <v/>
      </c>
      <c r="AR56" s="27" t="str">
        <f>IF($E55="","",IF($E56="","",IF($E55&lt;$E56,"V",IF($E55&gt;$E56,"D","N"))))</f>
        <v/>
      </c>
      <c r="AS56" s="27" t="str">
        <f t="shared" si="61"/>
        <v/>
      </c>
      <c r="AT56" s="112" t="str">
        <f t="shared" si="62"/>
        <v/>
      </c>
    </row>
    <row r="57" spans="1:46">
      <c r="A57" s="97"/>
      <c r="AP57" s="31"/>
      <c r="AQ57" s="31"/>
      <c r="AR57" s="31"/>
    </row>
    <row r="58" spans="1:46">
      <c r="A58" s="97"/>
    </row>
    <row r="59" spans="1:46" ht="15" customHeight="1">
      <c r="A59" s="97"/>
      <c r="B59" s="243" t="s">
        <v>282</v>
      </c>
      <c r="C59" s="33"/>
      <c r="D59" s="34" t="s">
        <v>366</v>
      </c>
      <c r="E59" s="35"/>
      <c r="F59" s="33"/>
      <c r="G59" s="34"/>
      <c r="H59" s="34" t="str">
        <f>"SUIVI DES MATCHS (G="&amp;IF($E$4="",0,$E$4)&amp;"pts / N="&amp;IF($E$5="",0,$E$5)&amp;"pts / P="&amp;IF($E$6="",0,$E$6)&amp;"pts)"</f>
        <v>SUIVI DES MATCHS (G=0pts / N=0pts / P=0pts)</v>
      </c>
      <c r="I59" s="34"/>
      <c r="J59" s="34"/>
      <c r="K59" s="33"/>
      <c r="L59" s="34" t="s">
        <v>221</v>
      </c>
      <c r="M59" s="35"/>
      <c r="N59" s="290" t="s">
        <v>349</v>
      </c>
      <c r="O59" s="229" t="s">
        <v>349</v>
      </c>
      <c r="P59" s="84"/>
      <c r="Q59" s="116"/>
      <c r="R59" s="116"/>
      <c r="S59" s="116"/>
      <c r="T59" s="119"/>
      <c r="U59" s="119"/>
      <c r="AP59" s="113"/>
      <c r="AQ59" s="83" t="s">
        <v>230</v>
      </c>
      <c r="AR59" s="114"/>
      <c r="AS59" s="108" t="s">
        <v>334</v>
      </c>
      <c r="AT59" s="108" t="s">
        <v>229</v>
      </c>
    </row>
    <row r="60" spans="1:46" ht="15" customHeight="1">
      <c r="A60" s="97"/>
      <c r="B60" s="32" t="s">
        <v>317</v>
      </c>
      <c r="C60" s="32" t="s">
        <v>217</v>
      </c>
      <c r="D60" s="32" t="s">
        <v>218</v>
      </c>
      <c r="E60" s="32" t="s">
        <v>219</v>
      </c>
      <c r="F60" s="32" t="s">
        <v>222</v>
      </c>
      <c r="G60" s="32" t="s">
        <v>223</v>
      </c>
      <c r="H60" s="32" t="s">
        <v>224</v>
      </c>
      <c r="I60" s="32" t="s">
        <v>225</v>
      </c>
      <c r="J60" s="32" t="s">
        <v>220</v>
      </c>
      <c r="K60" s="32" t="s">
        <v>226</v>
      </c>
      <c r="L60" s="32" t="s">
        <v>227</v>
      </c>
      <c r="M60" s="32" t="s">
        <v>270</v>
      </c>
      <c r="N60" s="291"/>
      <c r="O60" s="245" t="s">
        <v>368</v>
      </c>
      <c r="P60" s="84"/>
      <c r="Q60" s="117"/>
      <c r="R60" s="117"/>
      <c r="S60" s="117"/>
      <c r="T60" s="120"/>
      <c r="U60" s="120"/>
      <c r="AP60" s="75" t="s">
        <v>217</v>
      </c>
      <c r="AQ60" s="75" t="s">
        <v>218</v>
      </c>
      <c r="AR60" s="75" t="s">
        <v>219</v>
      </c>
      <c r="AS60" s="110" t="s">
        <v>335</v>
      </c>
      <c r="AT60" s="110" t="s">
        <v>336</v>
      </c>
    </row>
    <row r="61" spans="1:46" ht="15" customHeight="1">
      <c r="A61" s="97"/>
      <c r="B61" s="195"/>
      <c r="C61" s="196"/>
      <c r="D61" s="196"/>
      <c r="E61" s="257" t="str">
        <f>IF($E$7="OUI","A","")</f>
        <v/>
      </c>
      <c r="F61" s="198" t="str">
        <f>IF(B61="","",COUNT(C61:E61))</f>
        <v/>
      </c>
      <c r="G61" s="198" t="str">
        <f>IF(B61="","",COUNTIF(AP61:AR61,"V"))</f>
        <v/>
      </c>
      <c r="H61" s="198" t="str">
        <f>IF(B61="","",COUNTIF(AP61:AR61,"N"))</f>
        <v/>
      </c>
      <c r="I61" s="198" t="str">
        <f>IF(B61="","",COUNTIF(AP61:AR61,"D"))</f>
        <v/>
      </c>
      <c r="J61" s="198" t="str">
        <f>IF(B61="","",(G61*$E$4)+(H61*$E$5)+(I61*$E$6))</f>
        <v/>
      </c>
      <c r="K61" s="198" t="str">
        <f>IF(B61="","",SUM(C61:E61))</f>
        <v/>
      </c>
      <c r="L61" s="198" t="str">
        <f>IF(B61="","",SUM(C62,D63))</f>
        <v/>
      </c>
      <c r="M61" s="198" t="str">
        <f>IF(B61="","",K61-L61)</f>
        <v/>
      </c>
      <c r="N61" s="123" t="str">
        <f>IF(B61="","",IF(AT61=1,"1er",IF(AT61=2,"2ème",IF(AT61=3,"3ème",""))))</f>
        <v/>
      </c>
      <c r="O61" s="124"/>
      <c r="P61" s="115"/>
      <c r="Q61" s="118"/>
      <c r="R61" s="118"/>
      <c r="S61" s="118"/>
      <c r="T61" s="31"/>
      <c r="AP61" s="27" t="str">
        <f>IF($C61="","",IF($C62="","",IF($C61&gt;$C62,"V",IF($C61&lt;$C62,"D","N"))))</f>
        <v/>
      </c>
      <c r="AQ61" s="27" t="str">
        <f>IF($D61="","",IF($D63="","",IF($D61&gt;$D63,"V",IF($D61&lt;$D63,"D","N"))))</f>
        <v/>
      </c>
      <c r="AR61" s="28"/>
      <c r="AS61" s="27" t="str">
        <f>IF(B61="","",IF(F61=0,"",J61*1000000+M61*1000+K61))</f>
        <v/>
      </c>
      <c r="AT61" s="112" t="str">
        <f>IF(AS61="","",RANK(AS61,$AS$61:$AS$63,0))</f>
        <v/>
      </c>
    </row>
    <row r="62" spans="1:46" ht="15" customHeight="1">
      <c r="A62" s="97"/>
      <c r="B62" s="195"/>
      <c r="C62" s="196"/>
      <c r="D62" s="257" t="str">
        <f>IF($E$7="OUI","A","")</f>
        <v/>
      </c>
      <c r="E62" s="196"/>
      <c r="F62" s="198" t="str">
        <f t="shared" ref="F62:F63" si="63">IF(B62="","",COUNT(C62:E62))</f>
        <v/>
      </c>
      <c r="G62" s="198" t="str">
        <f t="shared" ref="G62:G63" si="64">IF(B62="","",COUNTIF(AP62:AR62,"V"))</f>
        <v/>
      </c>
      <c r="H62" s="198" t="str">
        <f t="shared" ref="H62:H63" si="65">IF(B62="","",COUNTIF(AP62:AR62,"N"))</f>
        <v/>
      </c>
      <c r="I62" s="198" t="str">
        <f t="shared" ref="I62:I63" si="66">IF(B62="","",COUNTIF(AP62:AR62,"D"))</f>
        <v/>
      </c>
      <c r="J62" s="198" t="str">
        <f>IF(B62="","",(G62*$E$4)+(H62*$E$5)+(I62*$E$6))</f>
        <v/>
      </c>
      <c r="K62" s="198" t="str">
        <f t="shared" ref="K62:K63" si="67">IF(B62="","",SUM(C62:E62))</f>
        <v/>
      </c>
      <c r="L62" s="198" t="str">
        <f>IF(B62="","",SUM(C61,E63))</f>
        <v/>
      </c>
      <c r="M62" s="198" t="str">
        <f t="shared" ref="M62:M63" si="68">IF(B62="","",K62-L62)</f>
        <v/>
      </c>
      <c r="N62" s="123" t="str">
        <f t="shared" ref="N62:N63" si="69">IF(B62="","",IF(AT62=1,"1er",IF(AT62=2,"2ème",IF(AT62=3,"3ème",""))))</f>
        <v/>
      </c>
      <c r="O62" s="124"/>
      <c r="P62" s="115"/>
      <c r="Q62" s="118"/>
      <c r="R62" s="118"/>
      <c r="S62" s="118"/>
      <c r="T62" s="31"/>
      <c r="AP62" s="27" t="str">
        <f>IF($C61="","",IF($C62="","",IF($C61&lt;$C62,"V",IF($C61&gt;$C62,"D","N"))))</f>
        <v/>
      </c>
      <c r="AQ62" s="28"/>
      <c r="AR62" s="27" t="str">
        <f>IF($E62="","",IF($E63="","",IF($E62&gt;$E63,"V",IF($E62&lt;$E63,"D","N"))))</f>
        <v/>
      </c>
      <c r="AS62" s="27" t="str">
        <f t="shared" ref="AS62:AS63" si="70">IF(B62="","",IF(F62=0,"",J62*1000000+M62*1000+K62))</f>
        <v/>
      </c>
      <c r="AT62" s="112" t="str">
        <f t="shared" ref="AT62:AT63" si="71">IF(AS62="","",RANK(AS62,$AS$61:$AS$63,0))</f>
        <v/>
      </c>
    </row>
    <row r="63" spans="1:46" ht="15" customHeight="1">
      <c r="A63" s="97"/>
      <c r="B63" s="195"/>
      <c r="C63" s="257" t="str">
        <f>IF($E$7="OUI","A","")</f>
        <v/>
      </c>
      <c r="D63" s="196"/>
      <c r="E63" s="196"/>
      <c r="F63" s="198" t="str">
        <f t="shared" si="63"/>
        <v/>
      </c>
      <c r="G63" s="198" t="str">
        <f t="shared" si="64"/>
        <v/>
      </c>
      <c r="H63" s="198" t="str">
        <f t="shared" si="65"/>
        <v/>
      </c>
      <c r="I63" s="198" t="str">
        <f t="shared" si="66"/>
        <v/>
      </c>
      <c r="J63" s="198" t="str">
        <f>IF(B63="","",(G63*$E$4)+(H63*$E$5)+(I63*$E$6))</f>
        <v/>
      </c>
      <c r="K63" s="198" t="str">
        <f t="shared" si="67"/>
        <v/>
      </c>
      <c r="L63" s="198" t="str">
        <f>IF(B63="","",SUM(D61,E62))</f>
        <v/>
      </c>
      <c r="M63" s="198" t="str">
        <f t="shared" si="68"/>
        <v/>
      </c>
      <c r="N63" s="123" t="str">
        <f t="shared" si="69"/>
        <v/>
      </c>
      <c r="O63" s="124"/>
      <c r="P63" s="115"/>
      <c r="Q63" s="118"/>
      <c r="R63" s="118"/>
      <c r="S63" s="118"/>
      <c r="T63" s="31"/>
      <c r="AP63" s="28"/>
      <c r="AQ63" s="27" t="str">
        <f>IF($D61="","",IF($D63="","",IF($D61&lt;$D63,"V",IF($D61&gt;$D63,"D","N"))))</f>
        <v/>
      </c>
      <c r="AR63" s="27" t="str">
        <f>IF($E62="","",IF($E63="","",IF($E62&lt;$E63,"V",IF($E62&gt;$E63,"D","N"))))</f>
        <v/>
      </c>
      <c r="AS63" s="27" t="str">
        <f t="shared" si="70"/>
        <v/>
      </c>
      <c r="AT63" s="112" t="str">
        <f t="shared" si="71"/>
        <v/>
      </c>
    </row>
    <row r="64" spans="1:46">
      <c r="A64" s="97"/>
      <c r="AP64" s="31"/>
      <c r="AQ64" s="31"/>
      <c r="AR64" s="31"/>
    </row>
    <row r="65" spans="1:46">
      <c r="A65" s="97"/>
    </row>
    <row r="66" spans="1:46" ht="15" customHeight="1">
      <c r="A66" s="97"/>
      <c r="B66" s="243" t="s">
        <v>283</v>
      </c>
      <c r="C66" s="33"/>
      <c r="D66" s="34" t="s">
        <v>366</v>
      </c>
      <c r="E66" s="35"/>
      <c r="F66" s="33"/>
      <c r="G66" s="34"/>
      <c r="H66" s="34" t="str">
        <f>"SUIVI DES MATCHS (G="&amp;IF($E$4="",0,$E$4)&amp;"pts / N="&amp;IF($E$5="",0,$E$5)&amp;"pts / P="&amp;IF($E$6="",0,$E$6)&amp;"pts)"</f>
        <v>SUIVI DES MATCHS (G=0pts / N=0pts / P=0pts)</v>
      </c>
      <c r="I66" s="34"/>
      <c r="J66" s="34"/>
      <c r="K66" s="33"/>
      <c r="L66" s="34" t="s">
        <v>221</v>
      </c>
      <c r="M66" s="35"/>
      <c r="N66" s="290" t="s">
        <v>349</v>
      </c>
      <c r="O66" s="229" t="s">
        <v>349</v>
      </c>
      <c r="P66" s="84"/>
      <c r="Q66" s="116"/>
      <c r="R66" s="116"/>
      <c r="S66" s="116"/>
      <c r="T66" s="119"/>
      <c r="U66" s="119"/>
      <c r="AP66" s="113"/>
      <c r="AQ66" s="83" t="s">
        <v>230</v>
      </c>
      <c r="AR66" s="114"/>
      <c r="AS66" s="108" t="s">
        <v>334</v>
      </c>
      <c r="AT66" s="108" t="s">
        <v>229</v>
      </c>
    </row>
    <row r="67" spans="1:46" ht="15" customHeight="1">
      <c r="A67" s="97"/>
      <c r="B67" s="32" t="s">
        <v>317</v>
      </c>
      <c r="C67" s="32" t="s">
        <v>217</v>
      </c>
      <c r="D67" s="32" t="s">
        <v>218</v>
      </c>
      <c r="E67" s="32" t="s">
        <v>219</v>
      </c>
      <c r="F67" s="32" t="s">
        <v>222</v>
      </c>
      <c r="G67" s="32" t="s">
        <v>223</v>
      </c>
      <c r="H67" s="32" t="s">
        <v>224</v>
      </c>
      <c r="I67" s="32" t="s">
        <v>225</v>
      </c>
      <c r="J67" s="32" t="s">
        <v>220</v>
      </c>
      <c r="K67" s="32" t="s">
        <v>226</v>
      </c>
      <c r="L67" s="32" t="s">
        <v>227</v>
      </c>
      <c r="M67" s="32" t="s">
        <v>270</v>
      </c>
      <c r="N67" s="291"/>
      <c r="O67" s="245" t="s">
        <v>368</v>
      </c>
      <c r="P67" s="84"/>
      <c r="Q67" s="117"/>
      <c r="R67" s="117"/>
      <c r="S67" s="117"/>
      <c r="T67" s="120"/>
      <c r="U67" s="120"/>
      <c r="AP67" s="75" t="s">
        <v>217</v>
      </c>
      <c r="AQ67" s="75" t="s">
        <v>218</v>
      </c>
      <c r="AR67" s="75" t="s">
        <v>219</v>
      </c>
      <c r="AS67" s="110" t="s">
        <v>335</v>
      </c>
      <c r="AT67" s="110" t="s">
        <v>336</v>
      </c>
    </row>
    <row r="68" spans="1:46" ht="15" customHeight="1">
      <c r="A68" s="97"/>
      <c r="B68" s="195"/>
      <c r="C68" s="196"/>
      <c r="D68" s="196"/>
      <c r="E68" s="257" t="str">
        <f>IF($E$7="OUI","A","")</f>
        <v/>
      </c>
      <c r="F68" s="198" t="str">
        <f>IF(B68="","",COUNT(C68:E68))</f>
        <v/>
      </c>
      <c r="G68" s="198" t="str">
        <f>IF(B68="","",COUNTIF(AP68:AR68,"V"))</f>
        <v/>
      </c>
      <c r="H68" s="198" t="str">
        <f>IF(B68="","",COUNTIF(AP68:AR68,"N"))</f>
        <v/>
      </c>
      <c r="I68" s="198" t="str">
        <f>IF(B68="","",COUNTIF(AP68:AR68,"D"))</f>
        <v/>
      </c>
      <c r="J68" s="198" t="str">
        <f>IF(B68="","",(G68*$E$4)+(H68*$E$5)+(I68*$E$6))</f>
        <v/>
      </c>
      <c r="K68" s="198" t="str">
        <f>IF(B68="","",SUM(C68:E68))</f>
        <v/>
      </c>
      <c r="L68" s="198" t="str">
        <f>IF(B68="","",SUM(C69,D70))</f>
        <v/>
      </c>
      <c r="M68" s="198" t="str">
        <f>IF(B68="","",K68-L68)</f>
        <v/>
      </c>
      <c r="N68" s="123" t="str">
        <f>IF(B68="","",IF(AT68=1,"1er",IF(AT68=2,"2ème",IF(AT68=3,"3ème",""))))</f>
        <v/>
      </c>
      <c r="O68" s="124"/>
      <c r="P68" s="115"/>
      <c r="Q68" s="118"/>
      <c r="R68" s="118"/>
      <c r="S68" s="118"/>
      <c r="T68" s="31"/>
      <c r="AP68" s="27" t="str">
        <f>IF($C68="","",IF($C69="","",IF($C68&gt;$C69,"V",IF($C68&lt;$C69,"D","N"))))</f>
        <v/>
      </c>
      <c r="AQ68" s="27" t="str">
        <f>IF($D68="","",IF($D70="","",IF($D68&gt;$D70,"V",IF($D68&lt;$D70,"D","N"))))</f>
        <v/>
      </c>
      <c r="AR68" s="28"/>
      <c r="AS68" s="27" t="str">
        <f>IF(B68="","",IF(F68=0,"",J68*1000000+M68*1000+K68))</f>
        <v/>
      </c>
      <c r="AT68" s="112" t="str">
        <f>IF(AS68="","",RANK(AS68,$AS$68:$AS$70,0))</f>
        <v/>
      </c>
    </row>
    <row r="69" spans="1:46" ht="15" customHeight="1">
      <c r="A69" s="97"/>
      <c r="B69" s="195"/>
      <c r="C69" s="196"/>
      <c r="D69" s="257" t="str">
        <f>IF($E$7="OUI","A","")</f>
        <v/>
      </c>
      <c r="E69" s="196"/>
      <c r="F69" s="198" t="str">
        <f t="shared" ref="F69:F70" si="72">IF(B69="","",COUNT(C69:E69))</f>
        <v/>
      </c>
      <c r="G69" s="198" t="str">
        <f t="shared" ref="G69:G70" si="73">IF(B69="","",COUNTIF(AP69:AR69,"V"))</f>
        <v/>
      </c>
      <c r="H69" s="198" t="str">
        <f t="shared" ref="H69:H70" si="74">IF(B69="","",COUNTIF(AP69:AR69,"N"))</f>
        <v/>
      </c>
      <c r="I69" s="198" t="str">
        <f t="shared" ref="I69:I70" si="75">IF(B69="","",COUNTIF(AP69:AR69,"D"))</f>
        <v/>
      </c>
      <c r="J69" s="198" t="str">
        <f>IF(B69="","",(G69*$E$4)+(H69*$E$5)+(I69*$E$6))</f>
        <v/>
      </c>
      <c r="K69" s="198" t="str">
        <f t="shared" ref="K69:K70" si="76">IF(B69="","",SUM(C69:E69))</f>
        <v/>
      </c>
      <c r="L69" s="198" t="str">
        <f>IF(B69="","",SUM(C68,E70))</f>
        <v/>
      </c>
      <c r="M69" s="198" t="str">
        <f t="shared" ref="M69:M70" si="77">IF(B69="","",K69-L69)</f>
        <v/>
      </c>
      <c r="N69" s="123" t="str">
        <f t="shared" ref="N69:N70" si="78">IF(B69="","",IF(AT69=1,"1er",IF(AT69=2,"2ème",IF(AT69=3,"3ème",""))))</f>
        <v/>
      </c>
      <c r="O69" s="124"/>
      <c r="P69" s="115"/>
      <c r="Q69" s="118"/>
      <c r="R69" s="118"/>
      <c r="S69" s="118"/>
      <c r="T69" s="31"/>
      <c r="AP69" s="27" t="str">
        <f>IF($C68="","",IF($C69="","",IF($C68&lt;$C69,"V",IF($C68&gt;$C69,"D","N"))))</f>
        <v/>
      </c>
      <c r="AQ69" s="28"/>
      <c r="AR69" s="27" t="str">
        <f>IF($E69="","",IF($E70="","",IF($E69&gt;$E70,"V",IF($E69&lt;$E70,"D","N"))))</f>
        <v/>
      </c>
      <c r="AS69" s="27" t="str">
        <f t="shared" ref="AS69:AS70" si="79">IF(B69="","",IF(F69=0,"",J69*1000000+M69*1000+K69))</f>
        <v/>
      </c>
      <c r="AT69" s="112" t="str">
        <f t="shared" ref="AT69:AT70" si="80">IF(AS69="","",RANK(AS69,$AS$68:$AS$70,0))</f>
        <v/>
      </c>
    </row>
    <row r="70" spans="1:46" ht="15" customHeight="1">
      <c r="A70" s="97"/>
      <c r="B70" s="195"/>
      <c r="C70" s="257" t="str">
        <f>IF($E$7="OUI","A","")</f>
        <v/>
      </c>
      <c r="D70" s="196"/>
      <c r="E70" s="196"/>
      <c r="F70" s="198" t="str">
        <f t="shared" si="72"/>
        <v/>
      </c>
      <c r="G70" s="198" t="str">
        <f t="shared" si="73"/>
        <v/>
      </c>
      <c r="H70" s="198" t="str">
        <f t="shared" si="74"/>
        <v/>
      </c>
      <c r="I70" s="198" t="str">
        <f t="shared" si="75"/>
        <v/>
      </c>
      <c r="J70" s="198" t="str">
        <f>IF(B70="","",(G70*$E$4)+(H70*$E$5)+(I70*$E$6))</f>
        <v/>
      </c>
      <c r="K70" s="198" t="str">
        <f t="shared" si="76"/>
        <v/>
      </c>
      <c r="L70" s="198" t="str">
        <f>IF(B70="","",SUM(D68,E69))</f>
        <v/>
      </c>
      <c r="M70" s="198" t="str">
        <f t="shared" si="77"/>
        <v/>
      </c>
      <c r="N70" s="123" t="str">
        <f t="shared" si="78"/>
        <v/>
      </c>
      <c r="O70" s="124"/>
      <c r="P70" s="115"/>
      <c r="Q70" s="118"/>
      <c r="R70" s="118"/>
      <c r="S70" s="118"/>
      <c r="T70" s="31"/>
      <c r="AP70" s="28"/>
      <c r="AQ70" s="27" t="str">
        <f>IF($D68="","",IF($D70="","",IF($D68&lt;$D70,"V",IF($D68&gt;$D70,"D","N"))))</f>
        <v/>
      </c>
      <c r="AR70" s="27" t="str">
        <f>IF($E69="","",IF($E70="","",IF($E69&lt;$E70,"V",IF($E69&gt;$E70,"D","N"))))</f>
        <v/>
      </c>
      <c r="AS70" s="27" t="str">
        <f t="shared" si="79"/>
        <v/>
      </c>
      <c r="AT70" s="112" t="str">
        <f t="shared" si="80"/>
        <v/>
      </c>
    </row>
    <row r="71" spans="1:46">
      <c r="A71" s="97"/>
      <c r="AP71" s="31"/>
      <c r="AQ71" s="31"/>
      <c r="AR71" s="31"/>
    </row>
    <row r="72" spans="1:46">
      <c r="A72" s="97"/>
    </row>
    <row r="73" spans="1:46" ht="15" customHeight="1">
      <c r="A73" s="97"/>
      <c r="B73" s="243" t="s">
        <v>284</v>
      </c>
      <c r="C73" s="33"/>
      <c r="D73" s="34" t="s">
        <v>366</v>
      </c>
      <c r="E73" s="35"/>
      <c r="F73" s="33"/>
      <c r="G73" s="34"/>
      <c r="H73" s="34" t="str">
        <f>"SUIVI DES MATCHS (G="&amp;IF($E$4="",0,$E$4)&amp;"pts / N="&amp;IF($E$5="",0,$E$5)&amp;"pts / P="&amp;IF($E$6="",0,$E$6)&amp;"pts)"</f>
        <v>SUIVI DES MATCHS (G=0pts / N=0pts / P=0pts)</v>
      </c>
      <c r="I73" s="34"/>
      <c r="J73" s="34"/>
      <c r="K73" s="33"/>
      <c r="L73" s="34" t="s">
        <v>221</v>
      </c>
      <c r="M73" s="35"/>
      <c r="N73" s="290" t="s">
        <v>349</v>
      </c>
      <c r="O73" s="229" t="s">
        <v>349</v>
      </c>
      <c r="P73" s="84"/>
      <c r="Q73" s="116"/>
      <c r="R73" s="116"/>
      <c r="S73" s="116"/>
      <c r="T73" s="119"/>
      <c r="U73" s="119"/>
      <c r="AP73" s="113"/>
      <c r="AQ73" s="83" t="s">
        <v>230</v>
      </c>
      <c r="AR73" s="114"/>
      <c r="AS73" s="108" t="s">
        <v>334</v>
      </c>
      <c r="AT73" s="108" t="s">
        <v>229</v>
      </c>
    </row>
    <row r="74" spans="1:46" ht="15" customHeight="1">
      <c r="A74" s="97"/>
      <c r="B74" s="32" t="s">
        <v>317</v>
      </c>
      <c r="C74" s="32" t="s">
        <v>217</v>
      </c>
      <c r="D74" s="32" t="s">
        <v>218</v>
      </c>
      <c r="E74" s="32" t="s">
        <v>219</v>
      </c>
      <c r="F74" s="32" t="s">
        <v>222</v>
      </c>
      <c r="G74" s="32" t="s">
        <v>223</v>
      </c>
      <c r="H74" s="32" t="s">
        <v>224</v>
      </c>
      <c r="I74" s="32" t="s">
        <v>225</v>
      </c>
      <c r="J74" s="32" t="s">
        <v>220</v>
      </c>
      <c r="K74" s="32" t="s">
        <v>226</v>
      </c>
      <c r="L74" s="32" t="s">
        <v>227</v>
      </c>
      <c r="M74" s="32" t="s">
        <v>270</v>
      </c>
      <c r="N74" s="291"/>
      <c r="O74" s="245" t="s">
        <v>368</v>
      </c>
      <c r="P74" s="84"/>
      <c r="Q74" s="117"/>
      <c r="R74" s="117"/>
      <c r="S74" s="117"/>
      <c r="T74" s="120"/>
      <c r="U74" s="120"/>
      <c r="AP74" s="75" t="s">
        <v>217</v>
      </c>
      <c r="AQ74" s="75" t="s">
        <v>218</v>
      </c>
      <c r="AR74" s="75" t="s">
        <v>219</v>
      </c>
      <c r="AS74" s="110" t="s">
        <v>335</v>
      </c>
      <c r="AT74" s="110" t="s">
        <v>336</v>
      </c>
    </row>
    <row r="75" spans="1:46" ht="15" customHeight="1">
      <c r="A75" s="97"/>
      <c r="B75" s="195"/>
      <c r="C75" s="196"/>
      <c r="D75" s="196"/>
      <c r="E75" s="257" t="str">
        <f>IF($E$7="OUI","A","")</f>
        <v/>
      </c>
      <c r="F75" s="198" t="str">
        <f>IF(B75="","",COUNT(C75:E75))</f>
        <v/>
      </c>
      <c r="G75" s="198" t="str">
        <f>IF(B75="","",COUNTIF(AP75:AR75,"V"))</f>
        <v/>
      </c>
      <c r="H75" s="198" t="str">
        <f>IF(B75="","",COUNTIF(AP75:AR75,"N"))</f>
        <v/>
      </c>
      <c r="I75" s="198" t="str">
        <f>IF(B75="","",COUNTIF(AP75:AR75,"D"))</f>
        <v/>
      </c>
      <c r="J75" s="198" t="str">
        <f>IF(B75="","",(G75*$E$4)+(H75*$E$5)+(I75*$E$6))</f>
        <v/>
      </c>
      <c r="K75" s="198" t="str">
        <f>IF(B75="","",SUM(C75:E75))</f>
        <v/>
      </c>
      <c r="L75" s="198" t="str">
        <f>IF(B75="","",SUM(C76,D77))</f>
        <v/>
      </c>
      <c r="M75" s="198" t="str">
        <f>IF(B75="","",K75-L75)</f>
        <v/>
      </c>
      <c r="N75" s="123" t="str">
        <f>IF(B75="","",IF(AT75=1,"1er",IF(AT75=2,"2ème",IF(AT75=3,"3ème",""))))</f>
        <v/>
      </c>
      <c r="O75" s="124"/>
      <c r="P75" s="115"/>
      <c r="Q75" s="118"/>
      <c r="R75" s="118"/>
      <c r="S75" s="118"/>
      <c r="T75" s="31"/>
      <c r="AP75" s="27" t="str">
        <f>IF($C75="","",IF($C76="","",IF($C75&gt;$C76,"V",IF($C75&lt;$C76,"D","N"))))</f>
        <v/>
      </c>
      <c r="AQ75" s="27" t="str">
        <f>IF($D75="","",IF($D77="","",IF($D75&gt;$D77,"V",IF($D75&lt;$D77,"D","N"))))</f>
        <v/>
      </c>
      <c r="AR75" s="28"/>
      <c r="AS75" s="27" t="str">
        <f>IF(B75="","",IF(F75=0,"",J75*1000000+M75*1000+K75))</f>
        <v/>
      </c>
      <c r="AT75" s="112" t="str">
        <f>IF(AS75="","",RANK(AS75,$AS$75:$AS$77,0))</f>
        <v/>
      </c>
    </row>
    <row r="76" spans="1:46" ht="15" customHeight="1">
      <c r="A76" s="97"/>
      <c r="B76" s="195"/>
      <c r="C76" s="196"/>
      <c r="D76" s="257" t="str">
        <f>IF($E$7="OUI","A","")</f>
        <v/>
      </c>
      <c r="E76" s="196"/>
      <c r="F76" s="198" t="str">
        <f t="shared" ref="F76:F77" si="81">IF(B76="","",COUNT(C76:E76))</f>
        <v/>
      </c>
      <c r="G76" s="198" t="str">
        <f t="shared" ref="G76:G77" si="82">IF(B76="","",COUNTIF(AP76:AR76,"V"))</f>
        <v/>
      </c>
      <c r="H76" s="198" t="str">
        <f t="shared" ref="H76:H77" si="83">IF(B76="","",COUNTIF(AP76:AR76,"N"))</f>
        <v/>
      </c>
      <c r="I76" s="198" t="str">
        <f t="shared" ref="I76:I77" si="84">IF(B76="","",COUNTIF(AP76:AR76,"D"))</f>
        <v/>
      </c>
      <c r="J76" s="198" t="str">
        <f>IF(B76="","",(G76*$E$4)+(H76*$E$5)+(I76*$E$6))</f>
        <v/>
      </c>
      <c r="K76" s="198" t="str">
        <f t="shared" ref="K76:K77" si="85">IF(B76="","",SUM(C76:E76))</f>
        <v/>
      </c>
      <c r="L76" s="198" t="str">
        <f>IF(B76="","",SUM(C75,E77))</f>
        <v/>
      </c>
      <c r="M76" s="198" t="str">
        <f t="shared" ref="M76:M77" si="86">IF(B76="","",K76-L76)</f>
        <v/>
      </c>
      <c r="N76" s="123" t="str">
        <f t="shared" ref="N76:N77" si="87">IF(B76="","",IF(AT76=1,"1er",IF(AT76=2,"2ème",IF(AT76=3,"3ème",""))))</f>
        <v/>
      </c>
      <c r="O76" s="124"/>
      <c r="P76" s="115"/>
      <c r="Q76" s="118"/>
      <c r="R76" s="118"/>
      <c r="S76" s="118"/>
      <c r="T76" s="31"/>
      <c r="AP76" s="27" t="str">
        <f>IF($C75="","",IF($C76="","",IF($C75&lt;$C76,"V",IF($C75&gt;$C76,"D","N"))))</f>
        <v/>
      </c>
      <c r="AQ76" s="28"/>
      <c r="AR76" s="27" t="str">
        <f>IF($E76="","",IF($E77="","",IF($E76&gt;$E77,"V",IF($E76&lt;$E77,"D","N"))))</f>
        <v/>
      </c>
      <c r="AS76" s="27" t="str">
        <f t="shared" ref="AS76:AS77" si="88">IF(B76="","",IF(F76=0,"",J76*1000000+M76*1000+K76))</f>
        <v/>
      </c>
      <c r="AT76" s="112" t="str">
        <f t="shared" ref="AT76:AT77" si="89">IF(AS76="","",RANK(AS76,$AS$75:$AS$77,0))</f>
        <v/>
      </c>
    </row>
    <row r="77" spans="1:46" ht="15" customHeight="1">
      <c r="A77" s="97"/>
      <c r="B77" s="195"/>
      <c r="C77" s="257" t="str">
        <f>IF($E$7="OUI","A","")</f>
        <v/>
      </c>
      <c r="D77" s="196"/>
      <c r="E77" s="196"/>
      <c r="F77" s="198" t="str">
        <f t="shared" si="81"/>
        <v/>
      </c>
      <c r="G77" s="198" t="str">
        <f t="shared" si="82"/>
        <v/>
      </c>
      <c r="H77" s="198" t="str">
        <f t="shared" si="83"/>
        <v/>
      </c>
      <c r="I77" s="198" t="str">
        <f t="shared" si="84"/>
        <v/>
      </c>
      <c r="J77" s="198" t="str">
        <f>IF(B77="","",(G77*$E$4)+(H77*$E$5)+(I77*$E$6))</f>
        <v/>
      </c>
      <c r="K77" s="198" t="str">
        <f t="shared" si="85"/>
        <v/>
      </c>
      <c r="L77" s="198" t="str">
        <f>IF(B77="","",SUM(D75,E76))</f>
        <v/>
      </c>
      <c r="M77" s="198" t="str">
        <f t="shared" si="86"/>
        <v/>
      </c>
      <c r="N77" s="123" t="str">
        <f t="shared" si="87"/>
        <v/>
      </c>
      <c r="O77" s="124"/>
      <c r="P77" s="115"/>
      <c r="Q77" s="118"/>
      <c r="R77" s="118"/>
      <c r="S77" s="118"/>
      <c r="T77" s="31"/>
      <c r="AP77" s="28"/>
      <c r="AQ77" s="27" t="str">
        <f>IF($D75="","",IF($D77="","",IF($D75&lt;$D77,"V",IF($D75&gt;$D77,"D","N"))))</f>
        <v/>
      </c>
      <c r="AR77" s="27" t="str">
        <f>IF($E76="","",IF($E77="","",IF($E76&lt;$E77,"V",IF($E76&gt;$E77,"D","N"))))</f>
        <v/>
      </c>
      <c r="AS77" s="27" t="str">
        <f t="shared" si="88"/>
        <v/>
      </c>
      <c r="AT77" s="112" t="str">
        <f t="shared" si="89"/>
        <v/>
      </c>
    </row>
    <row r="78" spans="1:46">
      <c r="A78" s="97"/>
      <c r="AP78" s="31"/>
      <c r="AQ78" s="31"/>
      <c r="AR78" s="31"/>
    </row>
    <row r="79" spans="1:46">
      <c r="A79" s="97"/>
    </row>
    <row r="80" spans="1:46" ht="15" customHeight="1">
      <c r="A80" s="97"/>
      <c r="B80" s="243" t="s">
        <v>285</v>
      </c>
      <c r="C80" s="33"/>
      <c r="D80" s="34" t="s">
        <v>366</v>
      </c>
      <c r="E80" s="35"/>
      <c r="F80" s="33"/>
      <c r="G80" s="34"/>
      <c r="H80" s="34" t="str">
        <f>"SUIVI DES MATCHS (G="&amp;IF($E$4="",0,$E$4)&amp;"pts / N="&amp;IF($E$5="",0,$E$5)&amp;"pts / P="&amp;IF($E$6="",0,$E$6)&amp;"pts)"</f>
        <v>SUIVI DES MATCHS (G=0pts / N=0pts / P=0pts)</v>
      </c>
      <c r="I80" s="34"/>
      <c r="J80" s="34"/>
      <c r="K80" s="33"/>
      <c r="L80" s="34" t="s">
        <v>221</v>
      </c>
      <c r="M80" s="35"/>
      <c r="N80" s="290" t="s">
        <v>349</v>
      </c>
      <c r="O80" s="229" t="s">
        <v>349</v>
      </c>
      <c r="P80" s="84"/>
      <c r="Q80" s="116"/>
      <c r="R80" s="116"/>
      <c r="S80" s="116"/>
      <c r="T80" s="119"/>
      <c r="U80" s="119"/>
      <c r="AP80" s="113"/>
      <c r="AQ80" s="83" t="s">
        <v>230</v>
      </c>
      <c r="AR80" s="114"/>
      <c r="AS80" s="108" t="s">
        <v>334</v>
      </c>
      <c r="AT80" s="108" t="s">
        <v>229</v>
      </c>
    </row>
    <row r="81" spans="1:50" ht="15" customHeight="1">
      <c r="A81" s="97"/>
      <c r="B81" s="32" t="s">
        <v>317</v>
      </c>
      <c r="C81" s="32" t="s">
        <v>217</v>
      </c>
      <c r="D81" s="32" t="s">
        <v>218</v>
      </c>
      <c r="E81" s="32" t="s">
        <v>219</v>
      </c>
      <c r="F81" s="32" t="s">
        <v>222</v>
      </c>
      <c r="G81" s="32" t="s">
        <v>223</v>
      </c>
      <c r="H81" s="32" t="s">
        <v>224</v>
      </c>
      <c r="I81" s="32" t="s">
        <v>225</v>
      </c>
      <c r="J81" s="32" t="s">
        <v>220</v>
      </c>
      <c r="K81" s="32" t="s">
        <v>226</v>
      </c>
      <c r="L81" s="32" t="s">
        <v>227</v>
      </c>
      <c r="M81" s="32" t="s">
        <v>270</v>
      </c>
      <c r="N81" s="291"/>
      <c r="O81" s="245" t="s">
        <v>368</v>
      </c>
      <c r="P81" s="84"/>
      <c r="Q81" s="117"/>
      <c r="R81" s="117"/>
      <c r="S81" s="117"/>
      <c r="T81" s="120"/>
      <c r="U81" s="120"/>
      <c r="AP81" s="75" t="s">
        <v>217</v>
      </c>
      <c r="AQ81" s="75" t="s">
        <v>218</v>
      </c>
      <c r="AR81" s="75" t="s">
        <v>219</v>
      </c>
      <c r="AS81" s="110" t="s">
        <v>335</v>
      </c>
      <c r="AT81" s="110" t="s">
        <v>336</v>
      </c>
    </row>
    <row r="82" spans="1:50" ht="15" customHeight="1">
      <c r="A82" s="97"/>
      <c r="B82" s="195"/>
      <c r="C82" s="196"/>
      <c r="D82" s="196"/>
      <c r="E82" s="257" t="str">
        <f>IF($E$7="OUI","A","")</f>
        <v/>
      </c>
      <c r="F82" s="198" t="str">
        <f>IF(B82="","",COUNT(C82:E82))</f>
        <v/>
      </c>
      <c r="G82" s="198" t="str">
        <f>IF(B82="","",COUNTIF(AP82:AR82,"V"))</f>
        <v/>
      </c>
      <c r="H82" s="198" t="str">
        <f>IF(B82="","",COUNTIF(AP82:AR82,"N"))</f>
        <v/>
      </c>
      <c r="I82" s="198" t="str">
        <f>IF(B82="","",COUNTIF(AP82:AR82,"D"))</f>
        <v/>
      </c>
      <c r="J82" s="198" t="str">
        <f>IF(B82="","",(G82*$E$4)+(H82*$E$5)+(I82*$E$6))</f>
        <v/>
      </c>
      <c r="K82" s="198" t="str">
        <f>IF(B82="","",SUM(C82:E82))</f>
        <v/>
      </c>
      <c r="L82" s="198" t="str">
        <f>IF(B82="","",SUM(C83,D84))</f>
        <v/>
      </c>
      <c r="M82" s="198" t="str">
        <f>IF(B82="","",K82-L82)</f>
        <v/>
      </c>
      <c r="N82" s="123" t="str">
        <f>IF(B82="","",IF(AT82=1,"1er",IF(AT82=2,"2ème",IF(AT82=3,"3ème",""))))</f>
        <v/>
      </c>
      <c r="O82" s="124"/>
      <c r="P82" s="115"/>
      <c r="Q82" s="118"/>
      <c r="R82" s="118"/>
      <c r="S82" s="118"/>
      <c r="T82" s="31"/>
      <c r="AP82" s="27" t="str">
        <f>IF($C82="","",IF($C83="","",IF($C82&gt;$C83,"V",IF($C82&lt;$C83,"D","N"))))</f>
        <v/>
      </c>
      <c r="AQ82" s="27" t="str">
        <f>IF($D82="","",IF($D84="","",IF($D82&gt;$D84,"V",IF($D82&lt;$D84,"D","N"))))</f>
        <v/>
      </c>
      <c r="AR82" s="28"/>
      <c r="AS82" s="27" t="str">
        <f>IF(B82="","",IF(F82=0,"",J82*1000000+M82*1000+K82))</f>
        <v/>
      </c>
      <c r="AT82" s="112" t="str">
        <f>IF(AS82="","",RANK(AS82,$AS$82:$AS$84,0))</f>
        <v/>
      </c>
    </row>
    <row r="83" spans="1:50" ht="15" customHeight="1">
      <c r="A83" s="97"/>
      <c r="B83" s="195"/>
      <c r="C83" s="196"/>
      <c r="D83" s="257" t="str">
        <f>IF($E$7="OUI","A","")</f>
        <v/>
      </c>
      <c r="E83" s="196"/>
      <c r="F83" s="198" t="str">
        <f t="shared" ref="F83:F84" si="90">IF(B83="","",COUNT(C83:E83))</f>
        <v/>
      </c>
      <c r="G83" s="198" t="str">
        <f t="shared" ref="G83:G84" si="91">IF(B83="","",COUNTIF(AP83:AR83,"V"))</f>
        <v/>
      </c>
      <c r="H83" s="198" t="str">
        <f t="shared" ref="H83:H84" si="92">IF(B83="","",COUNTIF(AP83:AR83,"N"))</f>
        <v/>
      </c>
      <c r="I83" s="198" t="str">
        <f t="shared" ref="I83:I84" si="93">IF(B83="","",COUNTIF(AP83:AR83,"D"))</f>
        <v/>
      </c>
      <c r="J83" s="198" t="str">
        <f>IF(B83="","",(G83*$E$4)+(H83*$E$5)+(I83*$E$6))</f>
        <v/>
      </c>
      <c r="K83" s="198" t="str">
        <f t="shared" ref="K83:K84" si="94">IF(B83="","",SUM(C83:E83))</f>
        <v/>
      </c>
      <c r="L83" s="198" t="str">
        <f>IF(B83="","",SUM(C82,E84))</f>
        <v/>
      </c>
      <c r="M83" s="198" t="str">
        <f t="shared" ref="M83:M84" si="95">IF(B83="","",K83-L83)</f>
        <v/>
      </c>
      <c r="N83" s="123" t="str">
        <f t="shared" ref="N83:N84" si="96">IF(B83="","",IF(AT83=1,"1er",IF(AT83=2,"2ème",IF(AT83=3,"3ème",""))))</f>
        <v/>
      </c>
      <c r="O83" s="124"/>
      <c r="P83" s="115"/>
      <c r="Q83" s="118"/>
      <c r="R83" s="118"/>
      <c r="S83" s="118"/>
      <c r="T83" s="31"/>
      <c r="AP83" s="27" t="str">
        <f>IF($C82="","",IF($C83="","",IF($C82&lt;$C83,"V",IF($C82&gt;$C83,"D","N"))))</f>
        <v/>
      </c>
      <c r="AQ83" s="28"/>
      <c r="AR83" s="27" t="str">
        <f>IF($E83="","",IF($E84="","",IF($E83&gt;$E84,"V",IF($E83&lt;$E84,"D","N"))))</f>
        <v/>
      </c>
      <c r="AS83" s="27" t="str">
        <f t="shared" ref="AS83:AS84" si="97">IF(B83="","",IF(F83=0,"",J83*1000000+M83*1000+K83))</f>
        <v/>
      </c>
      <c r="AT83" s="112" t="str">
        <f t="shared" ref="AT83:AT84" si="98">IF(AS83="","",RANK(AS83,$AS$82:$AS$84,0))</f>
        <v/>
      </c>
    </row>
    <row r="84" spans="1:50" ht="15" customHeight="1">
      <c r="A84" s="97"/>
      <c r="B84" s="195"/>
      <c r="C84" s="257" t="str">
        <f>IF($E$7="OUI","A","")</f>
        <v/>
      </c>
      <c r="D84" s="196"/>
      <c r="E84" s="196"/>
      <c r="F84" s="198" t="str">
        <f t="shared" si="90"/>
        <v/>
      </c>
      <c r="G84" s="198" t="str">
        <f t="shared" si="91"/>
        <v/>
      </c>
      <c r="H84" s="198" t="str">
        <f t="shared" si="92"/>
        <v/>
      </c>
      <c r="I84" s="198" t="str">
        <f t="shared" si="93"/>
        <v/>
      </c>
      <c r="J84" s="198" t="str">
        <f>IF(B84="","",(G84*$E$4)+(H84*$E$5)+(I84*$E$6))</f>
        <v/>
      </c>
      <c r="K84" s="198" t="str">
        <f t="shared" si="94"/>
        <v/>
      </c>
      <c r="L84" s="198" t="str">
        <f>IF(B84="","",SUM(D82,E83))</f>
        <v/>
      </c>
      <c r="M84" s="198" t="str">
        <f t="shared" si="95"/>
        <v/>
      </c>
      <c r="N84" s="123" t="str">
        <f t="shared" si="96"/>
        <v/>
      </c>
      <c r="O84" s="124"/>
      <c r="P84" s="115"/>
      <c r="Q84" s="118"/>
      <c r="R84" s="118"/>
      <c r="S84" s="118"/>
      <c r="T84" s="31"/>
      <c r="AP84" s="28"/>
      <c r="AQ84" s="27" t="str">
        <f>IF($D82="","",IF($D84="","",IF($D82&lt;$D84,"V",IF($D82&gt;$D84,"D","N"))))</f>
        <v/>
      </c>
      <c r="AR84" s="27" t="str">
        <f>IF($E83="","",IF($E84="","",IF($E83&lt;$E84,"V",IF($E83&gt;$E84,"D","N"))))</f>
        <v/>
      </c>
      <c r="AS84" s="27" t="str">
        <f t="shared" si="97"/>
        <v/>
      </c>
      <c r="AT84" s="112" t="str">
        <f t="shared" si="98"/>
        <v/>
      </c>
    </row>
    <row r="85" spans="1:50">
      <c r="A85" s="97"/>
      <c r="AP85" s="31"/>
      <c r="AQ85" s="31"/>
      <c r="AR85" s="31"/>
    </row>
    <row r="86" spans="1:50">
      <c r="A86" s="97"/>
    </row>
    <row r="87" spans="1:50" ht="15" customHeight="1">
      <c r="A87" s="97"/>
      <c r="B87" s="243" t="s">
        <v>286</v>
      </c>
      <c r="C87" s="33"/>
      <c r="D87" s="34" t="s">
        <v>366</v>
      </c>
      <c r="E87" s="35"/>
      <c r="F87" s="33"/>
      <c r="G87" s="34"/>
      <c r="H87" s="34" t="str">
        <f>"SUIVI DES MATCHS (G="&amp;IF($E$4="",0,$E$4)&amp;"pts / N="&amp;IF($E$5="",0,$E$5)&amp;"pts / P="&amp;IF($E$6="",0,$E$6)&amp;"pts)"</f>
        <v>SUIVI DES MATCHS (G=0pts / N=0pts / P=0pts)</v>
      </c>
      <c r="I87" s="34"/>
      <c r="J87" s="34"/>
      <c r="K87" s="33"/>
      <c r="L87" s="34" t="s">
        <v>221</v>
      </c>
      <c r="M87" s="35"/>
      <c r="N87" s="290" t="s">
        <v>349</v>
      </c>
      <c r="O87" s="229" t="s">
        <v>349</v>
      </c>
      <c r="P87" s="84"/>
      <c r="Q87" s="116"/>
      <c r="R87" s="116"/>
      <c r="S87" s="116"/>
      <c r="T87" s="119"/>
      <c r="U87" s="119"/>
      <c r="AP87" s="113"/>
      <c r="AQ87" s="83" t="s">
        <v>230</v>
      </c>
      <c r="AR87" s="114"/>
      <c r="AS87" s="108" t="s">
        <v>334</v>
      </c>
      <c r="AT87" s="108" t="s">
        <v>229</v>
      </c>
    </row>
    <row r="88" spans="1:50" ht="15" customHeight="1">
      <c r="A88" s="97"/>
      <c r="B88" s="32" t="s">
        <v>317</v>
      </c>
      <c r="C88" s="32" t="s">
        <v>217</v>
      </c>
      <c r="D88" s="32" t="s">
        <v>218</v>
      </c>
      <c r="E88" s="32" t="s">
        <v>219</v>
      </c>
      <c r="F88" s="32" t="s">
        <v>222</v>
      </c>
      <c r="G88" s="32" t="s">
        <v>223</v>
      </c>
      <c r="H88" s="32" t="s">
        <v>224</v>
      </c>
      <c r="I88" s="32" t="s">
        <v>225</v>
      </c>
      <c r="J88" s="32" t="s">
        <v>220</v>
      </c>
      <c r="K88" s="32" t="s">
        <v>226</v>
      </c>
      <c r="L88" s="32" t="s">
        <v>227</v>
      </c>
      <c r="M88" s="32" t="s">
        <v>270</v>
      </c>
      <c r="N88" s="291"/>
      <c r="O88" s="245" t="s">
        <v>368</v>
      </c>
      <c r="P88" s="84"/>
      <c r="Q88" s="117"/>
      <c r="R88" s="117"/>
      <c r="S88" s="117"/>
      <c r="T88" s="120"/>
      <c r="U88" s="120"/>
      <c r="AP88" s="75" t="s">
        <v>217</v>
      </c>
      <c r="AQ88" s="75" t="s">
        <v>218</v>
      </c>
      <c r="AR88" s="75" t="s">
        <v>219</v>
      </c>
      <c r="AS88" s="110" t="s">
        <v>335</v>
      </c>
      <c r="AT88" s="110" t="s">
        <v>336</v>
      </c>
    </row>
    <row r="89" spans="1:50" ht="15" customHeight="1">
      <c r="A89" s="97"/>
      <c r="B89" s="195"/>
      <c r="C89" s="196"/>
      <c r="D89" s="196"/>
      <c r="E89" s="257" t="str">
        <f>IF($E$7="OUI","A","")</f>
        <v/>
      </c>
      <c r="F89" s="198" t="str">
        <f>IF(B89="","",COUNT(C89:E89))</f>
        <v/>
      </c>
      <c r="G89" s="198" t="str">
        <f>IF(B89="","",COUNTIF(AP89:AR89,"V"))</f>
        <v/>
      </c>
      <c r="H89" s="198" t="str">
        <f>IF(B89="","",COUNTIF(AP89:AR89,"N"))</f>
        <v/>
      </c>
      <c r="I89" s="198" t="str">
        <f>IF(B89="","",COUNTIF(AP89:AR89,"D"))</f>
        <v/>
      </c>
      <c r="J89" s="198" t="str">
        <f>IF(B89="","",(G89*$E$4)+(H89*$E$5)+(I89*$E$6))</f>
        <v/>
      </c>
      <c r="K89" s="198" t="str">
        <f>IF(B89="","",SUM(C89:E89))</f>
        <v/>
      </c>
      <c r="L89" s="198" t="str">
        <f>IF(B89="","",SUM(C90,D91))</f>
        <v/>
      </c>
      <c r="M89" s="198" t="str">
        <f>IF(B89="","",K89-L89)</f>
        <v/>
      </c>
      <c r="N89" s="123" t="str">
        <f>IF(B89="","",IF(AT89=1,"1er",IF(AT89=2,"2ème",IF(AT89=3,"3ème",""))))</f>
        <v/>
      </c>
      <c r="O89" s="124"/>
      <c r="P89" s="115"/>
      <c r="Q89" s="118"/>
      <c r="R89" s="118"/>
      <c r="S89" s="118"/>
      <c r="T89" s="31"/>
      <c r="AP89" s="27" t="str">
        <f>IF($C89="","",IF($C90="","",IF($C89&gt;$C90,"V",IF($C89&lt;$C90,"D","N"))))</f>
        <v/>
      </c>
      <c r="AQ89" s="27" t="str">
        <f>IF($D89="","",IF($D91="","",IF($D89&gt;$D91,"V",IF($D89&lt;$D91,"D","N"))))</f>
        <v/>
      </c>
      <c r="AR89" s="28"/>
      <c r="AS89" s="27" t="str">
        <f>IF(B89="","",IF(F89=0,"",J89*1000000+M89*1000+K89))</f>
        <v/>
      </c>
      <c r="AT89" s="112" t="str">
        <f>IF(AS89="","",RANK(AS89,$AS$89:$AS$91,0))</f>
        <v/>
      </c>
    </row>
    <row r="90" spans="1:50" ht="15" customHeight="1">
      <c r="A90" s="97"/>
      <c r="B90" s="195"/>
      <c r="C90" s="196"/>
      <c r="D90" s="257" t="str">
        <f>IF($E$7="OUI","A","")</f>
        <v/>
      </c>
      <c r="E90" s="196"/>
      <c r="F90" s="198" t="str">
        <f t="shared" ref="F90:F91" si="99">IF(B90="","",COUNT(C90:E90))</f>
        <v/>
      </c>
      <c r="G90" s="198" t="str">
        <f t="shared" ref="G90:G91" si="100">IF(B90="","",COUNTIF(AP90:AR90,"V"))</f>
        <v/>
      </c>
      <c r="H90" s="198" t="str">
        <f t="shared" ref="H90:H91" si="101">IF(B90="","",COUNTIF(AP90:AR90,"N"))</f>
        <v/>
      </c>
      <c r="I90" s="198" t="str">
        <f t="shared" ref="I90:I91" si="102">IF(B90="","",COUNTIF(AP90:AR90,"D"))</f>
        <v/>
      </c>
      <c r="J90" s="198" t="str">
        <f>IF(B90="","",(G90*$E$4)+(H90*$E$5)+(I90*$E$6))</f>
        <v/>
      </c>
      <c r="K90" s="198" t="str">
        <f t="shared" ref="K90:K91" si="103">IF(B90="","",SUM(C90:E90))</f>
        <v/>
      </c>
      <c r="L90" s="198" t="str">
        <f>IF(B90="","",SUM(C89,E91))</f>
        <v/>
      </c>
      <c r="M90" s="198" t="str">
        <f t="shared" ref="M90:M91" si="104">IF(B90="","",K90-L90)</f>
        <v/>
      </c>
      <c r="N90" s="123" t="str">
        <f t="shared" ref="N90:N91" si="105">IF(B90="","",IF(AT90=1,"1er",IF(AT90=2,"2ème",IF(AT90=3,"3ème",""))))</f>
        <v/>
      </c>
      <c r="O90" s="124"/>
      <c r="P90" s="115"/>
      <c r="Q90" s="118"/>
      <c r="R90" s="118"/>
      <c r="S90" s="118"/>
      <c r="T90" s="31"/>
      <c r="AP90" s="27" t="str">
        <f>IF($C89="","",IF($C90="","",IF($C89&lt;$C90,"V",IF($C89&gt;$C90,"D","N"))))</f>
        <v/>
      </c>
      <c r="AQ90" s="28"/>
      <c r="AR90" s="27" t="str">
        <f>IF($E90="","",IF($E91="","",IF($E90&gt;$E91,"V",IF($E90&lt;$E91,"D","N"))))</f>
        <v/>
      </c>
      <c r="AS90" s="27" t="str">
        <f t="shared" ref="AS90:AS91" si="106">IF(B90="","",IF(F90=0,"",J90*1000000+M90*1000+K90))</f>
        <v/>
      </c>
      <c r="AT90" s="112" t="str">
        <f t="shared" ref="AT90:AT91" si="107">IF(AS90="","",RANK(AS90,$AS$89:$AS$91,0))</f>
        <v/>
      </c>
    </row>
    <row r="91" spans="1:50" ht="15" customHeight="1">
      <c r="A91" s="97"/>
      <c r="B91" s="195"/>
      <c r="C91" s="257" t="str">
        <f>IF($E$7="OUI","A","")</f>
        <v/>
      </c>
      <c r="D91" s="196"/>
      <c r="E91" s="196"/>
      <c r="F91" s="198" t="str">
        <f t="shared" si="99"/>
        <v/>
      </c>
      <c r="G91" s="198" t="str">
        <f t="shared" si="100"/>
        <v/>
      </c>
      <c r="H91" s="198" t="str">
        <f t="shared" si="101"/>
        <v/>
      </c>
      <c r="I91" s="198" t="str">
        <f t="shared" si="102"/>
        <v/>
      </c>
      <c r="J91" s="198" t="str">
        <f>IF(B91="","",(G91*$E$4)+(H91*$E$5)+(I91*$E$6))</f>
        <v/>
      </c>
      <c r="K91" s="198" t="str">
        <f t="shared" si="103"/>
        <v/>
      </c>
      <c r="L91" s="198" t="str">
        <f>IF(B91="","",SUM(D89,E90))</f>
        <v/>
      </c>
      <c r="M91" s="198" t="str">
        <f t="shared" si="104"/>
        <v/>
      </c>
      <c r="N91" s="123" t="str">
        <f t="shared" si="105"/>
        <v/>
      </c>
      <c r="O91" s="124"/>
      <c r="P91" s="115"/>
      <c r="Q91" s="118"/>
      <c r="R91" s="118"/>
      <c r="S91" s="118"/>
      <c r="T91" s="31"/>
      <c r="AP91" s="28"/>
      <c r="AQ91" s="27" t="str">
        <f>IF($D89="","",IF($D91="","",IF($D89&lt;$D91,"V",IF($D89&gt;$D91,"D","N"))))</f>
        <v/>
      </c>
      <c r="AR91" s="27" t="str">
        <f>IF($E90="","",IF($E91="","",IF($E90&lt;$E91,"V",IF($E90&gt;$E91,"D","N"))))</f>
        <v/>
      </c>
      <c r="AS91" s="27" t="str">
        <f t="shared" si="106"/>
        <v/>
      </c>
      <c r="AT91" s="112" t="str">
        <f t="shared" si="107"/>
        <v/>
      </c>
    </row>
    <row r="92" spans="1:50">
      <c r="A92" s="97"/>
      <c r="AP92" s="31"/>
      <c r="AQ92" s="31"/>
      <c r="AR92" s="31"/>
    </row>
    <row r="93" spans="1:50">
      <c r="A93" s="97"/>
    </row>
    <row r="94" spans="1:50" ht="15" customHeight="1">
      <c r="A94" s="97"/>
      <c r="B94" s="243" t="s">
        <v>272</v>
      </c>
      <c r="C94" s="33"/>
      <c r="D94" s="34"/>
      <c r="E94" s="34" t="s">
        <v>366</v>
      </c>
      <c r="F94" s="34"/>
      <c r="G94" s="34"/>
      <c r="H94" s="35"/>
      <c r="I94" s="33"/>
      <c r="J94" s="34"/>
      <c r="K94" s="34" t="str">
        <f>"SUIVI DES MATCHS (G="&amp;IF($E$4="",0,$E$4)&amp;"pts / N="&amp;IF($E$5="",0,$E$5)&amp;"pts / P="&amp;IF($E$6="",0,$E$6)&amp;"pts)"</f>
        <v>SUIVI DES MATCHS (G=0pts / N=0pts / P=0pts)</v>
      </c>
      <c r="L94" s="34"/>
      <c r="M94" s="35"/>
      <c r="N94" s="33"/>
      <c r="O94" s="34" t="s">
        <v>221</v>
      </c>
      <c r="P94" s="35"/>
      <c r="Q94" s="290" t="s">
        <v>349</v>
      </c>
      <c r="R94" s="229" t="s">
        <v>349</v>
      </c>
      <c r="AP94" s="52"/>
      <c r="AQ94" s="36"/>
      <c r="AR94" s="49" t="s">
        <v>230</v>
      </c>
      <c r="AS94" s="36"/>
      <c r="AT94" s="36"/>
      <c r="AU94" s="36"/>
      <c r="AV94" s="108" t="s">
        <v>334</v>
      </c>
      <c r="AW94" s="108" t="s">
        <v>229</v>
      </c>
      <c r="AX94" s="121"/>
    </row>
    <row r="95" spans="1:50" ht="15" customHeight="1">
      <c r="A95" s="97"/>
      <c r="B95" s="32" t="s">
        <v>317</v>
      </c>
      <c r="C95" s="32" t="s">
        <v>217</v>
      </c>
      <c r="D95" s="32" t="s">
        <v>218</v>
      </c>
      <c r="E95" s="32" t="s">
        <v>219</v>
      </c>
      <c r="F95" s="32" t="s">
        <v>241</v>
      </c>
      <c r="G95" s="32" t="s">
        <v>242</v>
      </c>
      <c r="H95" s="32" t="s">
        <v>243</v>
      </c>
      <c r="I95" s="32" t="s">
        <v>222</v>
      </c>
      <c r="J95" s="32" t="s">
        <v>223</v>
      </c>
      <c r="K95" s="32" t="s">
        <v>224</v>
      </c>
      <c r="L95" s="32" t="s">
        <v>225</v>
      </c>
      <c r="M95" s="171" t="s">
        <v>220</v>
      </c>
      <c r="N95" s="32" t="s">
        <v>226</v>
      </c>
      <c r="O95" s="32" t="s">
        <v>227</v>
      </c>
      <c r="P95" s="32" t="s">
        <v>270</v>
      </c>
      <c r="Q95" s="291"/>
      <c r="R95" s="245" t="s">
        <v>368</v>
      </c>
      <c r="AP95" s="30" t="s">
        <v>217</v>
      </c>
      <c r="AQ95" s="30" t="s">
        <v>218</v>
      </c>
      <c r="AR95" s="30" t="s">
        <v>219</v>
      </c>
      <c r="AS95" s="30" t="s">
        <v>241</v>
      </c>
      <c r="AT95" s="30" t="s">
        <v>242</v>
      </c>
      <c r="AU95" s="30" t="s">
        <v>243</v>
      </c>
      <c r="AV95" s="110" t="s">
        <v>335</v>
      </c>
      <c r="AW95" s="110" t="s">
        <v>336</v>
      </c>
      <c r="AX95" s="121"/>
    </row>
    <row r="96" spans="1:50" ht="15" customHeight="1">
      <c r="A96" s="97"/>
      <c r="B96" s="195"/>
      <c r="C96" s="196"/>
      <c r="D96" s="197"/>
      <c r="E96" s="197"/>
      <c r="F96" s="196"/>
      <c r="G96" s="196"/>
      <c r="H96" s="257" t="str">
        <f>IF($E$7="OUI","A","")</f>
        <v/>
      </c>
      <c r="I96" s="198" t="str">
        <f>IF(B96="","",COUNT(C96:H96))</f>
        <v/>
      </c>
      <c r="J96" s="198" t="str">
        <f>IF(B96="","",COUNTIF($AP96:$AU96,"V"))</f>
        <v/>
      </c>
      <c r="K96" s="198" t="str">
        <f>IF(B96="","",COUNTIF($AP96:$AU96,"N"))</f>
        <v/>
      </c>
      <c r="L96" s="198" t="str">
        <f>IF(B96="","",COUNTIF($AP96:$AU96,"D"))</f>
        <v/>
      </c>
      <c r="M96" s="198" t="str">
        <f>IF(B96="","",(J96*$E$4)+(K96*$E$5)+(L96*$E$6))</f>
        <v/>
      </c>
      <c r="N96" s="198" t="str">
        <f>IF(B96="","",SUM(C96:H96))</f>
        <v/>
      </c>
      <c r="O96" s="198" t="str">
        <f>IF(B96="","",SUM(C97,F99,G98))</f>
        <v/>
      </c>
      <c r="P96" s="198" t="str">
        <f>IF(B96="","",N96-O96)</f>
        <v/>
      </c>
      <c r="Q96" s="123" t="str">
        <f>IF(B96="","",IF(AW96=1,"1er",IF(AW96=2,"2ème",IF(AW96=3,"3ème",IF(AW96=4,"4ème","")))))</f>
        <v/>
      </c>
      <c r="R96" s="124"/>
      <c r="AP96" s="40" t="str">
        <f>IF(C96="","",IF(C97="","",IF(C96&gt;C97,"V",IF(C96&lt;C97,"D","N"))))</f>
        <v/>
      </c>
      <c r="AQ96" s="38"/>
      <c r="AR96" s="38"/>
      <c r="AS96" s="40" t="str">
        <f>IF(F96="","",IF(F99="","",IF(F96&gt;F99,"V",IF(F96&lt;F99,"D","N"))))</f>
        <v/>
      </c>
      <c r="AT96" s="40" t="str">
        <f>IF(G96="","",IF(G98="","",IF(G96&gt;G98,"V",IF(G96&lt;G98,"D","N"))))</f>
        <v/>
      </c>
      <c r="AU96" s="38"/>
      <c r="AV96" s="27" t="str">
        <f>IF(B96="","",IF(I96=0,"",M96*1000000+P96*1000+N96))</f>
        <v/>
      </c>
      <c r="AW96" s="112" t="str">
        <f>IF(AV96="","",RANK(AV96,$AV$96:$AV$99,0))</f>
        <v/>
      </c>
      <c r="AX96" s="122"/>
    </row>
    <row r="97" spans="1:50" ht="15" customHeight="1">
      <c r="A97" s="97"/>
      <c r="B97" s="195"/>
      <c r="C97" s="196"/>
      <c r="D97" s="257" t="str">
        <f>IF($E$7="OUI","A","")</f>
        <v/>
      </c>
      <c r="E97" s="196"/>
      <c r="F97" s="197"/>
      <c r="G97" s="257" t="str">
        <f>IF($E$7="OUI","A","")</f>
        <v/>
      </c>
      <c r="H97" s="196"/>
      <c r="I97" s="198" t="str">
        <f t="shared" ref="I97:I99" si="108">IF(B97="","",COUNT(C97:H97))</f>
        <v/>
      </c>
      <c r="J97" s="198" t="str">
        <f t="shared" ref="J97:J99" si="109">IF(B97="","",COUNTIF($AP97:$AU97,"V"))</f>
        <v/>
      </c>
      <c r="K97" s="198" t="str">
        <f t="shared" ref="K97:K99" si="110">IF(B97="","",COUNTIF($AP97:$AU97,"N"))</f>
        <v/>
      </c>
      <c r="L97" s="198" t="str">
        <f t="shared" ref="L97:L99" si="111">IF(B97="","",COUNTIF($AP97:$AU97,"D"))</f>
        <v/>
      </c>
      <c r="M97" s="198" t="str">
        <f>IF(B97="","",(J97*$E$4)+(K97*$E$5)+(L97*$E$6))</f>
        <v/>
      </c>
      <c r="N97" s="198" t="str">
        <f t="shared" ref="N97:N99" si="112">IF(B97="","",SUM(C97:H97))</f>
        <v/>
      </c>
      <c r="O97" s="198" t="str">
        <f>IF(B97="","",SUM(C96,E98,H99))</f>
        <v/>
      </c>
      <c r="P97" s="198" t="str">
        <f t="shared" ref="P97:P99" si="113">IF(B97="","",N97-O97)</f>
        <v/>
      </c>
      <c r="Q97" s="123" t="str">
        <f t="shared" ref="Q97:Q99" si="114">IF(B97="","",IF(AW97=1,"1er",IF(AW97=2,"2ème",IF(AW97=3,"3ème",IF(AW97=4,"4ème","")))))</f>
        <v/>
      </c>
      <c r="R97" s="124"/>
      <c r="AP97" s="40" t="str">
        <f>IF(C96="","",IF(C97="","",IF(C96&lt;C97,"V",IF(C96&gt;C97,"D","N"))))</f>
        <v/>
      </c>
      <c r="AQ97" s="38"/>
      <c r="AR97" s="40" t="str">
        <f>IF(E97="","",IF(E98="","",IF(E97&gt;E98,"V",IF(E97&lt;E98,"D","N"))))</f>
        <v/>
      </c>
      <c r="AS97" s="38"/>
      <c r="AT97" s="38"/>
      <c r="AU97" s="40" t="str">
        <f>IF(H97="","",IF(H99="","",IF(H97&gt;H99,"V",IF(H97&lt;H99,"D","N"))))</f>
        <v/>
      </c>
      <c r="AV97" s="27" t="str">
        <f t="shared" ref="AV97:AV99" si="115">IF(B97="","",IF(I97=0,"",M97*1000000+P97*1000+N97))</f>
        <v/>
      </c>
      <c r="AW97" s="112" t="str">
        <f t="shared" ref="AW97:AW99" si="116">IF(AV97="","",RANK(AV97,$AV$96:$AV$99,0))</f>
        <v/>
      </c>
      <c r="AX97" s="122"/>
    </row>
    <row r="98" spans="1:50" ht="15" customHeight="1">
      <c r="A98" s="97"/>
      <c r="B98" s="195"/>
      <c r="C98" s="197"/>
      <c r="D98" s="196"/>
      <c r="E98" s="196"/>
      <c r="F98" s="257" t="str">
        <f>IF($E$7="OUI","A","")</f>
        <v/>
      </c>
      <c r="G98" s="196"/>
      <c r="H98" s="197"/>
      <c r="I98" s="198" t="str">
        <f t="shared" si="108"/>
        <v/>
      </c>
      <c r="J98" s="198" t="str">
        <f t="shared" si="109"/>
        <v/>
      </c>
      <c r="K98" s="198" t="str">
        <f t="shared" si="110"/>
        <v/>
      </c>
      <c r="L98" s="198" t="str">
        <f t="shared" si="111"/>
        <v/>
      </c>
      <c r="M98" s="198" t="str">
        <f>IF(B98="","",(J98*$E$4)+(K98*$E$5)+(L98*$E$6))</f>
        <v/>
      </c>
      <c r="N98" s="198" t="str">
        <f t="shared" si="112"/>
        <v/>
      </c>
      <c r="O98" s="198" t="str">
        <f>IF(B98="","",SUM(D99,E97,G96))</f>
        <v/>
      </c>
      <c r="P98" s="198" t="str">
        <f t="shared" si="113"/>
        <v/>
      </c>
      <c r="Q98" s="123" t="str">
        <f t="shared" si="114"/>
        <v/>
      </c>
      <c r="R98" s="124"/>
      <c r="AP98" s="38"/>
      <c r="AQ98" s="40" t="str">
        <f>IF(D98="","",IF(D99="","",IF(D98&gt;D99,"V",IF(D98&lt;D99,"D","N"))))</f>
        <v/>
      </c>
      <c r="AR98" s="40" t="str">
        <f>IF(E97="","",IF(E98="","",IF(E97&lt;E98,"V",IF(E97&gt;E98,"D","N"))))</f>
        <v/>
      </c>
      <c r="AS98" s="38"/>
      <c r="AT98" s="40" t="str">
        <f>IF(G96="","",IF(G98="","",IF(G96&lt;G98,"V",IF(G96&gt;G98,"D","N"))))</f>
        <v/>
      </c>
      <c r="AU98" s="38"/>
      <c r="AV98" s="27" t="str">
        <f t="shared" si="115"/>
        <v/>
      </c>
      <c r="AW98" s="112" t="str">
        <f t="shared" si="116"/>
        <v/>
      </c>
      <c r="AX98" s="122"/>
    </row>
    <row r="99" spans="1:50" ht="15" customHeight="1">
      <c r="A99" s="97"/>
      <c r="B99" s="195"/>
      <c r="C99" s="257" t="str">
        <f>IF($E$7="OUI","A","")</f>
        <v/>
      </c>
      <c r="D99" s="196"/>
      <c r="E99" s="257" t="str">
        <f>IF($E$7="OUI","A","")</f>
        <v/>
      </c>
      <c r="F99" s="196"/>
      <c r="G99" s="197"/>
      <c r="H99" s="196"/>
      <c r="I99" s="198" t="str">
        <f t="shared" si="108"/>
        <v/>
      </c>
      <c r="J99" s="198" t="str">
        <f t="shared" si="109"/>
        <v/>
      </c>
      <c r="K99" s="198" t="str">
        <f t="shared" si="110"/>
        <v/>
      </c>
      <c r="L99" s="198" t="str">
        <f t="shared" si="111"/>
        <v/>
      </c>
      <c r="M99" s="198" t="str">
        <f>IF(B99="","",(J99*$E$4)+(K99*$E$5)+(L99*$E$6))</f>
        <v/>
      </c>
      <c r="N99" s="198" t="str">
        <f t="shared" si="112"/>
        <v/>
      </c>
      <c r="O99" s="198" t="str">
        <f>IF(B99="","",SUM(D98,F96,H97))</f>
        <v/>
      </c>
      <c r="P99" s="198" t="str">
        <f t="shared" si="113"/>
        <v/>
      </c>
      <c r="Q99" s="123" t="str">
        <f t="shared" si="114"/>
        <v/>
      </c>
      <c r="R99" s="124"/>
      <c r="AP99" s="38"/>
      <c r="AQ99" s="40" t="str">
        <f>IF(D98="","",IF(D99="","",IF(D98&lt;D99,"V",IF(D98&gt;D99,"D","N"))))</f>
        <v/>
      </c>
      <c r="AR99" s="38"/>
      <c r="AS99" s="40" t="str">
        <f>IF(F96="","",IF(F99="","",IF(F96&lt;F99,"V",IF(F96&gt;F99,"D","N"))))</f>
        <v/>
      </c>
      <c r="AT99" s="38"/>
      <c r="AU99" s="40" t="str">
        <f>IF(H97="","",IF(H99="","",IF(H97&lt;H99,"V",IF(H97&gt;H99,"D","N"))))</f>
        <v/>
      </c>
      <c r="AV99" s="27" t="str">
        <f t="shared" si="115"/>
        <v/>
      </c>
      <c r="AW99" s="112" t="str">
        <f t="shared" si="116"/>
        <v/>
      </c>
      <c r="AX99" s="122"/>
    </row>
    <row r="100" spans="1:50">
      <c r="A100" s="97"/>
    </row>
    <row r="101" spans="1:50">
      <c r="A101" s="97"/>
    </row>
    <row r="102" spans="1:50" ht="15" customHeight="1">
      <c r="A102" s="97"/>
      <c r="B102" s="243" t="s">
        <v>287</v>
      </c>
      <c r="C102" s="33"/>
      <c r="D102" s="34"/>
      <c r="E102" s="34" t="s">
        <v>366</v>
      </c>
      <c r="F102" s="34"/>
      <c r="G102" s="34"/>
      <c r="H102" s="35"/>
      <c r="I102" s="33"/>
      <c r="J102" s="34"/>
      <c r="K102" s="34" t="str">
        <f>"SUIVI DES MATCHS (G="&amp;IF($E$4="",0,$E$4)&amp;"pts / N="&amp;IF($E$5="",0,$E$5)&amp;"pts / P="&amp;IF($E$6="",0,$E$6)&amp;"pts)"</f>
        <v>SUIVI DES MATCHS (G=0pts / N=0pts / P=0pts)</v>
      </c>
      <c r="L102" s="34"/>
      <c r="M102" s="35"/>
      <c r="N102" s="33"/>
      <c r="O102" s="34" t="s">
        <v>221</v>
      </c>
      <c r="P102" s="35"/>
      <c r="Q102" s="290" t="s">
        <v>349</v>
      </c>
      <c r="R102" s="229" t="s">
        <v>349</v>
      </c>
      <c r="AP102" s="52"/>
      <c r="AQ102" s="36"/>
      <c r="AR102" s="49" t="s">
        <v>230</v>
      </c>
      <c r="AS102" s="36"/>
      <c r="AT102" s="36"/>
      <c r="AU102" s="36"/>
      <c r="AV102" s="108" t="s">
        <v>334</v>
      </c>
      <c r="AW102" s="108" t="s">
        <v>229</v>
      </c>
      <c r="AX102" s="121"/>
    </row>
    <row r="103" spans="1:50" ht="15" customHeight="1">
      <c r="A103" s="97"/>
      <c r="B103" s="32" t="s">
        <v>317</v>
      </c>
      <c r="C103" s="32" t="s">
        <v>217</v>
      </c>
      <c r="D103" s="32" t="s">
        <v>218</v>
      </c>
      <c r="E103" s="32" t="s">
        <v>219</v>
      </c>
      <c r="F103" s="32" t="s">
        <v>241</v>
      </c>
      <c r="G103" s="32" t="s">
        <v>242</v>
      </c>
      <c r="H103" s="32" t="s">
        <v>243</v>
      </c>
      <c r="I103" s="32" t="s">
        <v>222</v>
      </c>
      <c r="J103" s="32" t="s">
        <v>223</v>
      </c>
      <c r="K103" s="32" t="s">
        <v>224</v>
      </c>
      <c r="L103" s="32" t="s">
        <v>225</v>
      </c>
      <c r="M103" s="171" t="s">
        <v>220</v>
      </c>
      <c r="N103" s="32" t="s">
        <v>226</v>
      </c>
      <c r="O103" s="32" t="s">
        <v>227</v>
      </c>
      <c r="P103" s="32" t="s">
        <v>270</v>
      </c>
      <c r="Q103" s="291"/>
      <c r="R103" s="245" t="s">
        <v>368</v>
      </c>
      <c r="AP103" s="30" t="s">
        <v>217</v>
      </c>
      <c r="AQ103" s="30" t="s">
        <v>218</v>
      </c>
      <c r="AR103" s="30" t="s">
        <v>219</v>
      </c>
      <c r="AS103" s="30" t="s">
        <v>241</v>
      </c>
      <c r="AT103" s="30" t="s">
        <v>242</v>
      </c>
      <c r="AU103" s="30" t="s">
        <v>243</v>
      </c>
      <c r="AV103" s="110" t="s">
        <v>335</v>
      </c>
      <c r="AW103" s="110" t="s">
        <v>336</v>
      </c>
      <c r="AX103" s="121"/>
    </row>
    <row r="104" spans="1:50" ht="15" customHeight="1">
      <c r="A104" s="97"/>
      <c r="B104" s="195"/>
      <c r="C104" s="196"/>
      <c r="D104" s="197"/>
      <c r="E104" s="197"/>
      <c r="F104" s="196"/>
      <c r="G104" s="196"/>
      <c r="H104" s="257" t="str">
        <f>IF($E$7="OUI","A","")</f>
        <v/>
      </c>
      <c r="I104" s="198" t="str">
        <f>IF(B104="","",COUNT(C104:H104))</f>
        <v/>
      </c>
      <c r="J104" s="198" t="str">
        <f>IF(B104="","",COUNTIF($AP104:$AU104,"V"))</f>
        <v/>
      </c>
      <c r="K104" s="198" t="str">
        <f>IF(B104="","",COUNTIF($AP104:$AU104,"N"))</f>
        <v/>
      </c>
      <c r="L104" s="198" t="str">
        <f>IF(B104="","",COUNTIF($AP104:$AU104,"D"))</f>
        <v/>
      </c>
      <c r="M104" s="198" t="str">
        <f>IF(B104="","",(J104*$E$4)+(K104*$E$5)+(L104*$E$6))</f>
        <v/>
      </c>
      <c r="N104" s="198" t="str">
        <f>IF(B104="","",SUM(C104:H104))</f>
        <v/>
      </c>
      <c r="O104" s="198" t="str">
        <f>IF(B104="","",SUM(C105,F107,G106))</f>
        <v/>
      </c>
      <c r="P104" s="198" t="str">
        <f>IF(B104="","",N104-O104)</f>
        <v/>
      </c>
      <c r="Q104" s="123" t="str">
        <f>IF(B104="","",IF(AW104=1,"1er",IF(AW104=2,"2ème",IF(AW104=3,"3ème",IF(AW104=4,"4ème","")))))</f>
        <v/>
      </c>
      <c r="R104" s="124"/>
      <c r="AP104" s="40" t="str">
        <f>IF(C104="","",IF(C105="","",IF(C104&gt;C105,"V",IF(C104&lt;C105,"D","N"))))</f>
        <v/>
      </c>
      <c r="AQ104" s="38"/>
      <c r="AR104" s="38"/>
      <c r="AS104" s="40" t="str">
        <f>IF(F104="","",IF(F107="","",IF(F104&gt;F107,"V",IF(F104&lt;F107,"D","N"))))</f>
        <v/>
      </c>
      <c r="AT104" s="40" t="str">
        <f>IF(G104="","",IF(G106="","",IF(G104&gt;G106,"V",IF(G104&lt;G106,"D","N"))))</f>
        <v/>
      </c>
      <c r="AU104" s="38"/>
      <c r="AV104" s="27" t="str">
        <f>IF(B104="","",IF(I104=0,"",M104*1000000+P104*1000+N104))</f>
        <v/>
      </c>
      <c r="AW104" s="112" t="str">
        <f>IF(AV104="","",RANK(AV104,$AV$104:$AV$107,0))</f>
        <v/>
      </c>
      <c r="AX104" s="122"/>
    </row>
    <row r="105" spans="1:50" ht="15" customHeight="1">
      <c r="A105" s="97"/>
      <c r="B105" s="195"/>
      <c r="C105" s="196"/>
      <c r="D105" s="257" t="str">
        <f>IF($E$7="OUI","A","")</f>
        <v/>
      </c>
      <c r="E105" s="196"/>
      <c r="F105" s="197"/>
      <c r="G105" s="257" t="str">
        <f>IF($E$7="OUI","A","")</f>
        <v/>
      </c>
      <c r="H105" s="196"/>
      <c r="I105" s="198" t="str">
        <f t="shared" ref="I105:I107" si="117">IF(B105="","",COUNT(C105:H105))</f>
        <v/>
      </c>
      <c r="J105" s="198" t="str">
        <f t="shared" ref="J105:J107" si="118">IF(B105="","",COUNTIF($AP105:$AU105,"V"))</f>
        <v/>
      </c>
      <c r="K105" s="198" t="str">
        <f t="shared" ref="K105:K107" si="119">IF(B105="","",COUNTIF($AP105:$AU105,"N"))</f>
        <v/>
      </c>
      <c r="L105" s="198" t="str">
        <f t="shared" ref="L105:L107" si="120">IF(B105="","",COUNTIF($AP105:$AU105,"D"))</f>
        <v/>
      </c>
      <c r="M105" s="198" t="str">
        <f>IF(B105="","",(J105*$E$4)+(K105*$E$5)+(L105*$E$6))</f>
        <v/>
      </c>
      <c r="N105" s="198" t="str">
        <f t="shared" ref="N105:N107" si="121">IF(B105="","",SUM(C105:H105))</f>
        <v/>
      </c>
      <c r="O105" s="198" t="str">
        <f>IF(B105="","",SUM(C104,E106,H107))</f>
        <v/>
      </c>
      <c r="P105" s="198" t="str">
        <f t="shared" ref="P105:P107" si="122">IF(B105="","",N105-O105)</f>
        <v/>
      </c>
      <c r="Q105" s="123" t="str">
        <f t="shared" ref="Q105:Q107" si="123">IF(B105="","",IF(AW105=1,"1er",IF(AW105=2,"2ème",IF(AW105=3,"3ème",IF(AW105=4,"4ème","")))))</f>
        <v/>
      </c>
      <c r="R105" s="124"/>
      <c r="AP105" s="40" t="str">
        <f>IF(C104="","",IF(C105="","",IF(C104&lt;C105,"V",IF(C104&gt;C105,"D","N"))))</f>
        <v/>
      </c>
      <c r="AQ105" s="38"/>
      <c r="AR105" s="40" t="str">
        <f>IF(E105="","",IF(E106="","",IF(E105&gt;E106,"V",IF(E105&lt;E106,"D","N"))))</f>
        <v/>
      </c>
      <c r="AS105" s="38"/>
      <c r="AT105" s="38"/>
      <c r="AU105" s="40" t="str">
        <f>IF(H105="","",IF(H107="","",IF(H105&gt;H107,"V",IF(H105&lt;H107,"D","N"))))</f>
        <v/>
      </c>
      <c r="AV105" s="27" t="str">
        <f t="shared" ref="AV105:AV107" si="124">IF(B105="","",IF(I105=0,"",M105*1000000+P105*1000+N105))</f>
        <v/>
      </c>
      <c r="AW105" s="112" t="str">
        <f t="shared" ref="AW105:AW107" si="125">IF(AV105="","",RANK(AV105,$AV$104:$AV$107,0))</f>
        <v/>
      </c>
      <c r="AX105" s="122"/>
    </row>
    <row r="106" spans="1:50" ht="15" customHeight="1">
      <c r="A106" s="97"/>
      <c r="B106" s="195"/>
      <c r="C106" s="197"/>
      <c r="D106" s="196"/>
      <c r="E106" s="196"/>
      <c r="F106" s="257" t="str">
        <f>IF($E$7="OUI","A","")</f>
        <v/>
      </c>
      <c r="G106" s="196"/>
      <c r="H106" s="197"/>
      <c r="I106" s="198" t="str">
        <f t="shared" si="117"/>
        <v/>
      </c>
      <c r="J106" s="198" t="str">
        <f t="shared" si="118"/>
        <v/>
      </c>
      <c r="K106" s="198" t="str">
        <f t="shared" si="119"/>
        <v/>
      </c>
      <c r="L106" s="198" t="str">
        <f t="shared" si="120"/>
        <v/>
      </c>
      <c r="M106" s="198" t="str">
        <f>IF(B106="","",(J106*$E$4)+(K106*$E$5)+(L106*$E$6))</f>
        <v/>
      </c>
      <c r="N106" s="198" t="str">
        <f t="shared" si="121"/>
        <v/>
      </c>
      <c r="O106" s="198" t="str">
        <f>IF(B106="","",SUM(D107,E105,G104))</f>
        <v/>
      </c>
      <c r="P106" s="198" t="str">
        <f t="shared" si="122"/>
        <v/>
      </c>
      <c r="Q106" s="123" t="str">
        <f t="shared" si="123"/>
        <v/>
      </c>
      <c r="R106" s="124"/>
      <c r="AP106" s="38"/>
      <c r="AQ106" s="40" t="str">
        <f>IF(D106="","",IF(D107="","",IF(D106&gt;D107,"V",IF(D106&lt;D107,"D","N"))))</f>
        <v/>
      </c>
      <c r="AR106" s="40" t="str">
        <f>IF(E105="","",IF(E106="","",IF(E105&lt;E106,"V",IF(E105&gt;E106,"D","N"))))</f>
        <v/>
      </c>
      <c r="AS106" s="38"/>
      <c r="AT106" s="40" t="str">
        <f>IF(G104="","",IF(G106="","",IF(G104&lt;G106,"V",IF(G104&gt;G106,"D","N"))))</f>
        <v/>
      </c>
      <c r="AU106" s="38"/>
      <c r="AV106" s="27" t="str">
        <f t="shared" si="124"/>
        <v/>
      </c>
      <c r="AW106" s="112" t="str">
        <f t="shared" si="125"/>
        <v/>
      </c>
      <c r="AX106" s="122"/>
    </row>
    <row r="107" spans="1:50" ht="15" customHeight="1">
      <c r="A107" s="97"/>
      <c r="B107" s="195"/>
      <c r="C107" s="257" t="str">
        <f>IF($E$7="OUI","A","")</f>
        <v/>
      </c>
      <c r="D107" s="196"/>
      <c r="E107" s="257" t="str">
        <f>IF($E$7="OUI","A","")</f>
        <v/>
      </c>
      <c r="F107" s="196"/>
      <c r="G107" s="197"/>
      <c r="H107" s="196"/>
      <c r="I107" s="198" t="str">
        <f t="shared" si="117"/>
        <v/>
      </c>
      <c r="J107" s="198" t="str">
        <f t="shared" si="118"/>
        <v/>
      </c>
      <c r="K107" s="198" t="str">
        <f t="shared" si="119"/>
        <v/>
      </c>
      <c r="L107" s="198" t="str">
        <f t="shared" si="120"/>
        <v/>
      </c>
      <c r="M107" s="198" t="str">
        <f>IF(B107="","",(J107*$E$4)+(K107*$E$5)+(L107*$E$6))</f>
        <v/>
      </c>
      <c r="N107" s="198" t="str">
        <f t="shared" si="121"/>
        <v/>
      </c>
      <c r="O107" s="198" t="str">
        <f>IF(B107="","",SUM(D106,F104,H105))</f>
        <v/>
      </c>
      <c r="P107" s="198" t="str">
        <f t="shared" si="122"/>
        <v/>
      </c>
      <c r="Q107" s="123" t="str">
        <f t="shared" si="123"/>
        <v/>
      </c>
      <c r="R107" s="124"/>
      <c r="AP107" s="38"/>
      <c r="AQ107" s="40" t="str">
        <f>IF(D106="","",IF(D107="","",IF(D106&lt;D107,"V",IF(D106&gt;D107,"D","N"))))</f>
        <v/>
      </c>
      <c r="AR107" s="38"/>
      <c r="AS107" s="40" t="str">
        <f>IF(F104="","",IF(F107="","",IF(F104&lt;F107,"V",IF(F104&gt;F107,"D","N"))))</f>
        <v/>
      </c>
      <c r="AT107" s="38"/>
      <c r="AU107" s="40" t="str">
        <f>IF(H105="","",IF(H107="","",IF(H105&lt;H107,"V",IF(H105&gt;H107,"D","N"))))</f>
        <v/>
      </c>
      <c r="AV107" s="27" t="str">
        <f t="shared" si="124"/>
        <v/>
      </c>
      <c r="AW107" s="112" t="str">
        <f t="shared" si="125"/>
        <v/>
      </c>
      <c r="AX107" s="122"/>
    </row>
    <row r="108" spans="1:50">
      <c r="A108" s="97"/>
    </row>
    <row r="109" spans="1:50">
      <c r="A109" s="97"/>
    </row>
    <row r="110" spans="1:50" ht="15" customHeight="1">
      <c r="A110" s="97"/>
      <c r="B110" s="243" t="s">
        <v>288</v>
      </c>
      <c r="C110" s="33"/>
      <c r="D110" s="34"/>
      <c r="E110" s="34" t="s">
        <v>366</v>
      </c>
      <c r="F110" s="34"/>
      <c r="G110" s="34"/>
      <c r="H110" s="35"/>
      <c r="I110" s="33"/>
      <c r="J110" s="34"/>
      <c r="K110" s="34" t="str">
        <f>"SUIVI DES MATCHS (G="&amp;IF($E$4="",0,$E$4)&amp;"pts / N="&amp;IF($E$5="",0,$E$5)&amp;"pts / P="&amp;IF($E$6="",0,$E$6)&amp;"pts)"</f>
        <v>SUIVI DES MATCHS (G=0pts / N=0pts / P=0pts)</v>
      </c>
      <c r="L110" s="34"/>
      <c r="M110" s="35"/>
      <c r="N110" s="33"/>
      <c r="O110" s="34" t="s">
        <v>221</v>
      </c>
      <c r="P110" s="35"/>
      <c r="Q110" s="290" t="s">
        <v>349</v>
      </c>
      <c r="R110" s="229" t="s">
        <v>349</v>
      </c>
      <c r="AP110" s="52"/>
      <c r="AQ110" s="36"/>
      <c r="AR110" s="49" t="s">
        <v>230</v>
      </c>
      <c r="AS110" s="36"/>
      <c r="AT110" s="36"/>
      <c r="AU110" s="36"/>
      <c r="AV110" s="108" t="s">
        <v>334</v>
      </c>
      <c r="AW110" s="108" t="s">
        <v>229</v>
      </c>
      <c r="AX110" s="121"/>
    </row>
    <row r="111" spans="1:50" ht="15" customHeight="1">
      <c r="A111" s="97"/>
      <c r="B111" s="32" t="s">
        <v>317</v>
      </c>
      <c r="C111" s="32" t="s">
        <v>217</v>
      </c>
      <c r="D111" s="32" t="s">
        <v>218</v>
      </c>
      <c r="E111" s="32" t="s">
        <v>219</v>
      </c>
      <c r="F111" s="32" t="s">
        <v>241</v>
      </c>
      <c r="G111" s="32" t="s">
        <v>242</v>
      </c>
      <c r="H111" s="32" t="s">
        <v>243</v>
      </c>
      <c r="I111" s="32" t="s">
        <v>222</v>
      </c>
      <c r="J111" s="32" t="s">
        <v>223</v>
      </c>
      <c r="K111" s="32" t="s">
        <v>224</v>
      </c>
      <c r="L111" s="32" t="s">
        <v>225</v>
      </c>
      <c r="M111" s="171" t="s">
        <v>220</v>
      </c>
      <c r="N111" s="32" t="s">
        <v>226</v>
      </c>
      <c r="O111" s="32" t="s">
        <v>227</v>
      </c>
      <c r="P111" s="32" t="s">
        <v>270</v>
      </c>
      <c r="Q111" s="291"/>
      <c r="R111" s="245" t="s">
        <v>368</v>
      </c>
      <c r="AP111" s="30" t="s">
        <v>217</v>
      </c>
      <c r="AQ111" s="30" t="s">
        <v>218</v>
      </c>
      <c r="AR111" s="30" t="s">
        <v>219</v>
      </c>
      <c r="AS111" s="30" t="s">
        <v>241</v>
      </c>
      <c r="AT111" s="30" t="s">
        <v>242</v>
      </c>
      <c r="AU111" s="30" t="s">
        <v>243</v>
      </c>
      <c r="AV111" s="110" t="s">
        <v>335</v>
      </c>
      <c r="AW111" s="110" t="s">
        <v>336</v>
      </c>
      <c r="AX111" s="121"/>
    </row>
    <row r="112" spans="1:50" ht="15" customHeight="1">
      <c r="A112" s="97"/>
      <c r="B112" s="195"/>
      <c r="C112" s="196"/>
      <c r="D112" s="197"/>
      <c r="E112" s="197"/>
      <c r="F112" s="196"/>
      <c r="G112" s="196"/>
      <c r="H112" s="257" t="str">
        <f>IF($E$7="OUI","A","")</f>
        <v/>
      </c>
      <c r="I112" s="198" t="str">
        <f>IF(B112="","",COUNT(C112:H112))</f>
        <v/>
      </c>
      <c r="J112" s="198" t="str">
        <f>IF(B112="","",COUNTIF($AP112:$AU112,"V"))</f>
        <v/>
      </c>
      <c r="K112" s="198" t="str">
        <f>IF(B112="","",COUNTIF($AP112:$AU112,"N"))</f>
        <v/>
      </c>
      <c r="L112" s="198" t="str">
        <f>IF(B112="","",COUNTIF($AP112:$AU112,"D"))</f>
        <v/>
      </c>
      <c r="M112" s="198" t="str">
        <f>IF(B112="","",(J112*$E$4)+(K112*$E$5)+(L112*$E$6))</f>
        <v/>
      </c>
      <c r="N112" s="198" t="str">
        <f>IF(B112="","",SUM(C112:H112))</f>
        <v/>
      </c>
      <c r="O112" s="198" t="str">
        <f>IF(B112="","",SUM(C113,F115,G114))</f>
        <v/>
      </c>
      <c r="P112" s="198" t="str">
        <f>IF(B112="","",N112-O112)</f>
        <v/>
      </c>
      <c r="Q112" s="123" t="str">
        <f>IF(B112="","",IF(AW112=1,"1er",IF(AW112=2,"2ème",IF(AW112=3,"3ème",IF(AW112=4,"4ème","")))))</f>
        <v/>
      </c>
      <c r="R112" s="124"/>
      <c r="AP112" s="40" t="str">
        <f>IF(C112="","",IF(C113="","",IF(C112&gt;C113,"V",IF(C112&lt;C113,"D","N"))))</f>
        <v/>
      </c>
      <c r="AQ112" s="38"/>
      <c r="AR112" s="38"/>
      <c r="AS112" s="40" t="str">
        <f>IF(F112="","",IF(F115="","",IF(F112&gt;F115,"V",IF(F112&lt;F115,"D","N"))))</f>
        <v/>
      </c>
      <c r="AT112" s="40" t="str">
        <f>IF(G112="","",IF(G114="","",IF(G112&gt;G114,"V",IF(G112&lt;G114,"D","N"))))</f>
        <v/>
      </c>
      <c r="AU112" s="38"/>
      <c r="AV112" s="27" t="str">
        <f>IF(B112="","",IF(I112=0,"",M112*1000000+P112*1000+N112))</f>
        <v/>
      </c>
      <c r="AW112" s="112" t="str">
        <f>IF(AV112="","",RANK(AV112,$AV$112:$AV$115,0))</f>
        <v/>
      </c>
      <c r="AX112" s="122"/>
    </row>
    <row r="113" spans="1:50" ht="15" customHeight="1">
      <c r="A113" s="97"/>
      <c r="B113" s="195"/>
      <c r="C113" s="196"/>
      <c r="D113" s="257" t="str">
        <f>IF($E$7="OUI","A","")</f>
        <v/>
      </c>
      <c r="E113" s="196"/>
      <c r="F113" s="197"/>
      <c r="G113" s="257" t="str">
        <f>IF($E$7="OUI","A","")</f>
        <v/>
      </c>
      <c r="H113" s="196"/>
      <c r="I113" s="198" t="str">
        <f t="shared" ref="I113:I115" si="126">IF(B113="","",COUNT(C113:H113))</f>
        <v/>
      </c>
      <c r="J113" s="198" t="str">
        <f t="shared" ref="J113:J115" si="127">IF(B113="","",COUNTIF($AP113:$AU113,"V"))</f>
        <v/>
      </c>
      <c r="K113" s="198" t="str">
        <f t="shared" ref="K113:K115" si="128">IF(B113="","",COUNTIF($AP113:$AU113,"N"))</f>
        <v/>
      </c>
      <c r="L113" s="198" t="str">
        <f t="shared" ref="L113:L115" si="129">IF(B113="","",COUNTIF($AP113:$AU113,"D"))</f>
        <v/>
      </c>
      <c r="M113" s="198" t="str">
        <f>IF(B113="","",(J113*$E$4)+(K113*$E$5)+(L113*$E$6))</f>
        <v/>
      </c>
      <c r="N113" s="198" t="str">
        <f t="shared" ref="N113:N115" si="130">IF(B113="","",SUM(C113:H113))</f>
        <v/>
      </c>
      <c r="O113" s="198" t="str">
        <f>IF(B113="","",SUM(C112,E114,H115))</f>
        <v/>
      </c>
      <c r="P113" s="198" t="str">
        <f t="shared" ref="P113:P115" si="131">IF(B113="","",N113-O113)</f>
        <v/>
      </c>
      <c r="Q113" s="123" t="str">
        <f t="shared" ref="Q113:Q115" si="132">IF(B113="","",IF(AW113=1,"1er",IF(AW113=2,"2ème",IF(AW113=3,"3ème",IF(AW113=4,"4ème","")))))</f>
        <v/>
      </c>
      <c r="R113" s="124"/>
      <c r="AP113" s="40" t="str">
        <f>IF(C112="","",IF(C113="","",IF(C112&lt;C113,"V",IF(C112&gt;C113,"D","N"))))</f>
        <v/>
      </c>
      <c r="AQ113" s="38"/>
      <c r="AR113" s="40" t="str">
        <f>IF(E113="","",IF(E114="","",IF(E113&gt;E114,"V",IF(E113&lt;E114,"D","N"))))</f>
        <v/>
      </c>
      <c r="AS113" s="38"/>
      <c r="AT113" s="38"/>
      <c r="AU113" s="40" t="str">
        <f>IF(H113="","",IF(H115="","",IF(H113&gt;H115,"V",IF(H113&lt;H115,"D","N"))))</f>
        <v/>
      </c>
      <c r="AV113" s="27" t="str">
        <f t="shared" ref="AV113:AV115" si="133">IF(B113="","",IF(I113=0,"",M113*1000000+P113*1000+N113))</f>
        <v/>
      </c>
      <c r="AW113" s="112" t="str">
        <f t="shared" ref="AW113:AW115" si="134">IF(AV113="","",RANK(AV113,$AV$112:$AV$115,0))</f>
        <v/>
      </c>
      <c r="AX113" s="122"/>
    </row>
    <row r="114" spans="1:50" ht="15" customHeight="1">
      <c r="A114" s="97"/>
      <c r="B114" s="195"/>
      <c r="C114" s="197"/>
      <c r="D114" s="196"/>
      <c r="E114" s="196"/>
      <c r="F114" s="257" t="str">
        <f>IF($E$7="OUI","A","")</f>
        <v/>
      </c>
      <c r="G114" s="196"/>
      <c r="H114" s="197"/>
      <c r="I114" s="198" t="str">
        <f t="shared" si="126"/>
        <v/>
      </c>
      <c r="J114" s="198" t="str">
        <f t="shared" si="127"/>
        <v/>
      </c>
      <c r="K114" s="198" t="str">
        <f t="shared" si="128"/>
        <v/>
      </c>
      <c r="L114" s="198" t="str">
        <f t="shared" si="129"/>
        <v/>
      </c>
      <c r="M114" s="198" t="str">
        <f>IF(B114="","",(J114*$E$4)+(K114*$E$5)+(L114*$E$6))</f>
        <v/>
      </c>
      <c r="N114" s="198" t="str">
        <f t="shared" si="130"/>
        <v/>
      </c>
      <c r="O114" s="198" t="str">
        <f>IF(B114="","",SUM(D115,E113,G112))</f>
        <v/>
      </c>
      <c r="P114" s="198" t="str">
        <f t="shared" si="131"/>
        <v/>
      </c>
      <c r="Q114" s="123" t="str">
        <f t="shared" si="132"/>
        <v/>
      </c>
      <c r="R114" s="124"/>
      <c r="AP114" s="38"/>
      <c r="AQ114" s="40" t="str">
        <f>IF(D114="","",IF(D115="","",IF(D114&gt;D115,"V",IF(D114&lt;D115,"D","N"))))</f>
        <v/>
      </c>
      <c r="AR114" s="40" t="str">
        <f>IF(E113="","",IF(E114="","",IF(E113&lt;E114,"V",IF(E113&gt;E114,"D","N"))))</f>
        <v/>
      </c>
      <c r="AS114" s="38"/>
      <c r="AT114" s="40" t="str">
        <f>IF(G112="","",IF(G114="","",IF(G112&lt;G114,"V",IF(G112&gt;G114,"D","N"))))</f>
        <v/>
      </c>
      <c r="AU114" s="38"/>
      <c r="AV114" s="27" t="str">
        <f t="shared" si="133"/>
        <v/>
      </c>
      <c r="AW114" s="112" t="str">
        <f t="shared" si="134"/>
        <v/>
      </c>
      <c r="AX114" s="122"/>
    </row>
    <row r="115" spans="1:50" ht="15" customHeight="1">
      <c r="A115" s="97"/>
      <c r="B115" s="195"/>
      <c r="C115" s="257" t="str">
        <f>IF($E$7="OUI","A","")</f>
        <v/>
      </c>
      <c r="D115" s="196"/>
      <c r="E115" s="257" t="str">
        <f>IF($E$7="OUI","A","")</f>
        <v/>
      </c>
      <c r="F115" s="196"/>
      <c r="G115" s="197"/>
      <c r="H115" s="196"/>
      <c r="I115" s="198" t="str">
        <f t="shared" si="126"/>
        <v/>
      </c>
      <c r="J115" s="198" t="str">
        <f t="shared" si="127"/>
        <v/>
      </c>
      <c r="K115" s="198" t="str">
        <f t="shared" si="128"/>
        <v/>
      </c>
      <c r="L115" s="198" t="str">
        <f t="shared" si="129"/>
        <v/>
      </c>
      <c r="M115" s="198" t="str">
        <f>IF(B115="","",(J115*$E$4)+(K115*$E$5)+(L115*$E$6))</f>
        <v/>
      </c>
      <c r="N115" s="198" t="str">
        <f t="shared" si="130"/>
        <v/>
      </c>
      <c r="O115" s="198" t="str">
        <f>IF(B115="","",SUM(D114,F112,H113))</f>
        <v/>
      </c>
      <c r="P115" s="198" t="str">
        <f t="shared" si="131"/>
        <v/>
      </c>
      <c r="Q115" s="123" t="str">
        <f t="shared" si="132"/>
        <v/>
      </c>
      <c r="R115" s="124"/>
      <c r="AP115" s="38"/>
      <c r="AQ115" s="40" t="str">
        <f>IF(D114="","",IF(D115="","",IF(D114&lt;D115,"V",IF(D114&gt;D115,"D","N"))))</f>
        <v/>
      </c>
      <c r="AR115" s="38"/>
      <c r="AS115" s="40" t="str">
        <f>IF(F112="","",IF(F115="","",IF(F112&lt;F115,"V",IF(F112&gt;F115,"D","N"))))</f>
        <v/>
      </c>
      <c r="AT115" s="38"/>
      <c r="AU115" s="40" t="str">
        <f>IF(H113="","",IF(H115="","",IF(H113&lt;H115,"V",IF(H113&gt;H115,"D","N"))))</f>
        <v/>
      </c>
      <c r="AV115" s="27" t="str">
        <f t="shared" si="133"/>
        <v/>
      </c>
      <c r="AW115" s="112" t="str">
        <f t="shared" si="134"/>
        <v/>
      </c>
      <c r="AX115" s="122"/>
    </row>
    <row r="116" spans="1:50">
      <c r="A116" s="97"/>
    </row>
    <row r="117" spans="1:50">
      <c r="A117" s="97"/>
    </row>
    <row r="118" spans="1:50" ht="15" customHeight="1">
      <c r="A118" s="97"/>
      <c r="B118" s="243" t="s">
        <v>289</v>
      </c>
      <c r="C118" s="33"/>
      <c r="D118" s="34"/>
      <c r="E118" s="34" t="s">
        <v>366</v>
      </c>
      <c r="F118" s="34"/>
      <c r="G118" s="34"/>
      <c r="H118" s="35"/>
      <c r="I118" s="33"/>
      <c r="J118" s="34"/>
      <c r="K118" s="34" t="str">
        <f>"SUIVI DES MATCHS (G="&amp;IF($E$4="",0,$E$4)&amp;"pts / N="&amp;IF($E$5="",0,$E$5)&amp;"pts / P="&amp;IF($E$6="",0,$E$6)&amp;"pts)"</f>
        <v>SUIVI DES MATCHS (G=0pts / N=0pts / P=0pts)</v>
      </c>
      <c r="L118" s="34"/>
      <c r="M118" s="35"/>
      <c r="N118" s="33"/>
      <c r="O118" s="34" t="s">
        <v>221</v>
      </c>
      <c r="P118" s="35"/>
      <c r="Q118" s="290" t="s">
        <v>349</v>
      </c>
      <c r="R118" s="229" t="s">
        <v>349</v>
      </c>
      <c r="AP118" s="52"/>
      <c r="AQ118" s="36"/>
      <c r="AR118" s="49" t="s">
        <v>230</v>
      </c>
      <c r="AS118" s="36"/>
      <c r="AT118" s="36"/>
      <c r="AU118" s="36"/>
      <c r="AV118" s="108" t="s">
        <v>334</v>
      </c>
      <c r="AW118" s="108" t="s">
        <v>229</v>
      </c>
      <c r="AX118" s="121"/>
    </row>
    <row r="119" spans="1:50" ht="15" customHeight="1">
      <c r="A119" s="97"/>
      <c r="B119" s="32" t="s">
        <v>317</v>
      </c>
      <c r="C119" s="32" t="s">
        <v>217</v>
      </c>
      <c r="D119" s="32" t="s">
        <v>218</v>
      </c>
      <c r="E119" s="32" t="s">
        <v>219</v>
      </c>
      <c r="F119" s="32" t="s">
        <v>241</v>
      </c>
      <c r="G119" s="32" t="s">
        <v>242</v>
      </c>
      <c r="H119" s="32" t="s">
        <v>243</v>
      </c>
      <c r="I119" s="32" t="s">
        <v>222</v>
      </c>
      <c r="J119" s="32" t="s">
        <v>223</v>
      </c>
      <c r="K119" s="32" t="s">
        <v>224</v>
      </c>
      <c r="L119" s="32" t="s">
        <v>225</v>
      </c>
      <c r="M119" s="171" t="s">
        <v>220</v>
      </c>
      <c r="N119" s="32" t="s">
        <v>226</v>
      </c>
      <c r="O119" s="32" t="s">
        <v>227</v>
      </c>
      <c r="P119" s="32" t="s">
        <v>270</v>
      </c>
      <c r="Q119" s="291"/>
      <c r="R119" s="245" t="s">
        <v>368</v>
      </c>
      <c r="AP119" s="30" t="s">
        <v>217</v>
      </c>
      <c r="AQ119" s="30" t="s">
        <v>218</v>
      </c>
      <c r="AR119" s="30" t="s">
        <v>219</v>
      </c>
      <c r="AS119" s="30" t="s">
        <v>241</v>
      </c>
      <c r="AT119" s="30" t="s">
        <v>242</v>
      </c>
      <c r="AU119" s="30" t="s">
        <v>243</v>
      </c>
      <c r="AV119" s="110" t="s">
        <v>335</v>
      </c>
      <c r="AW119" s="110" t="s">
        <v>336</v>
      </c>
      <c r="AX119" s="121"/>
    </row>
    <row r="120" spans="1:50" ht="15" customHeight="1">
      <c r="A120" s="97"/>
      <c r="B120" s="195"/>
      <c r="C120" s="196"/>
      <c r="D120" s="197"/>
      <c r="E120" s="197"/>
      <c r="F120" s="196"/>
      <c r="G120" s="196"/>
      <c r="H120" s="257" t="str">
        <f>IF($E$7="OUI","A","")</f>
        <v/>
      </c>
      <c r="I120" s="198" t="str">
        <f>IF(B120="","",COUNT(C120:H120))</f>
        <v/>
      </c>
      <c r="J120" s="198" t="str">
        <f>IF(B120="","",COUNTIF($AP120:$AU120,"V"))</f>
        <v/>
      </c>
      <c r="K120" s="198" t="str">
        <f>IF(B120="","",COUNTIF($AP120:$AU120,"N"))</f>
        <v/>
      </c>
      <c r="L120" s="198" t="str">
        <f>IF(B120="","",COUNTIF($AP120:$AU120,"D"))</f>
        <v/>
      </c>
      <c r="M120" s="198" t="str">
        <f>IF(B120="","",(J120*$E$4)+(K120*$E$5)+(L120*$E$6))</f>
        <v/>
      </c>
      <c r="N120" s="198" t="str">
        <f>IF(B120="","",SUM(C120:H120))</f>
        <v/>
      </c>
      <c r="O120" s="198" t="str">
        <f>IF(B120="","",SUM(C121,F123,G122))</f>
        <v/>
      </c>
      <c r="P120" s="198" t="str">
        <f>IF(B120="","",N120-O120)</f>
        <v/>
      </c>
      <c r="Q120" s="123" t="str">
        <f>IF(B120="","",IF(AW120=1,"1er",IF(AW120=2,"2ème",IF(AW120=3,"3ème",IF(AW120=4,"4ème","")))))</f>
        <v/>
      </c>
      <c r="R120" s="124"/>
      <c r="AP120" s="40" t="str">
        <f>IF(C120="","",IF(C121="","",IF(C120&gt;C121,"V",IF(C120&lt;C121,"D","N"))))</f>
        <v/>
      </c>
      <c r="AQ120" s="38"/>
      <c r="AR120" s="38"/>
      <c r="AS120" s="40" t="str">
        <f>IF(F120="","",IF(F123="","",IF(F120&gt;F123,"V",IF(F120&lt;F123,"D","N"))))</f>
        <v/>
      </c>
      <c r="AT120" s="40" t="str">
        <f>IF(G120="","",IF(G122="","",IF(G120&gt;G122,"V",IF(G120&lt;G122,"D","N"))))</f>
        <v/>
      </c>
      <c r="AU120" s="38"/>
      <c r="AV120" s="27" t="str">
        <f>IF(B120="","",IF(I120=0,"",M120*1000000+P120*1000+N120))</f>
        <v/>
      </c>
      <c r="AW120" s="112" t="str">
        <f>IF(AV120="","",RANK(AV120,$AV$120:$AV$123,0))</f>
        <v/>
      </c>
      <c r="AX120" s="122"/>
    </row>
    <row r="121" spans="1:50" ht="15" customHeight="1">
      <c r="A121" s="97"/>
      <c r="B121" s="195"/>
      <c r="C121" s="196"/>
      <c r="D121" s="257" t="str">
        <f>IF($E$7="OUI","A","")</f>
        <v/>
      </c>
      <c r="E121" s="196"/>
      <c r="F121" s="197"/>
      <c r="G121" s="257" t="str">
        <f>IF($E$7="OUI","A","")</f>
        <v/>
      </c>
      <c r="H121" s="196"/>
      <c r="I121" s="198" t="str">
        <f t="shared" ref="I121:I123" si="135">IF(B121="","",COUNT(C121:H121))</f>
        <v/>
      </c>
      <c r="J121" s="198" t="str">
        <f t="shared" ref="J121:J123" si="136">IF(B121="","",COUNTIF($AP121:$AU121,"V"))</f>
        <v/>
      </c>
      <c r="K121" s="198" t="str">
        <f t="shared" ref="K121:K123" si="137">IF(B121="","",COUNTIF($AP121:$AU121,"N"))</f>
        <v/>
      </c>
      <c r="L121" s="198" t="str">
        <f t="shared" ref="L121:L123" si="138">IF(B121="","",COUNTIF($AP121:$AU121,"D"))</f>
        <v/>
      </c>
      <c r="M121" s="198" t="str">
        <f>IF(B121="","",(J121*$E$4)+(K121*$E$5)+(L121*$E$6))</f>
        <v/>
      </c>
      <c r="N121" s="198" t="str">
        <f t="shared" ref="N121:N123" si="139">IF(B121="","",SUM(C121:H121))</f>
        <v/>
      </c>
      <c r="O121" s="198" t="str">
        <f>IF(B121="","",SUM(C120,E122,H123))</f>
        <v/>
      </c>
      <c r="P121" s="198" t="str">
        <f t="shared" ref="P121:P123" si="140">IF(B121="","",N121-O121)</f>
        <v/>
      </c>
      <c r="Q121" s="123" t="str">
        <f t="shared" ref="Q121:Q123" si="141">IF(B121="","",IF(AW121=1,"1er",IF(AW121=2,"2ème",IF(AW121=3,"3ème",IF(AW121=4,"4ème","")))))</f>
        <v/>
      </c>
      <c r="R121" s="124"/>
      <c r="AP121" s="40" t="str">
        <f>IF(C120="","",IF(C121="","",IF(C120&lt;C121,"V",IF(C120&gt;C121,"D","N"))))</f>
        <v/>
      </c>
      <c r="AQ121" s="38"/>
      <c r="AR121" s="40" t="str">
        <f>IF(E121="","",IF(E122="","",IF(E121&gt;E122,"V",IF(E121&lt;E122,"D","N"))))</f>
        <v/>
      </c>
      <c r="AS121" s="38"/>
      <c r="AT121" s="38"/>
      <c r="AU121" s="40" t="str">
        <f>IF(H121="","",IF(H123="","",IF(H121&gt;H123,"V",IF(H121&lt;H123,"D","N"))))</f>
        <v/>
      </c>
      <c r="AV121" s="27" t="str">
        <f t="shared" ref="AV121:AV123" si="142">IF(B121="","",IF(I121=0,"",M121*1000000+P121*1000+N121))</f>
        <v/>
      </c>
      <c r="AW121" s="112" t="str">
        <f t="shared" ref="AW121:AW123" si="143">IF(AV121="","",RANK(AV121,$AV$120:$AV$123,0))</f>
        <v/>
      </c>
      <c r="AX121" s="122"/>
    </row>
    <row r="122" spans="1:50" ht="15" customHeight="1">
      <c r="A122" s="97"/>
      <c r="B122" s="195"/>
      <c r="C122" s="197"/>
      <c r="D122" s="196"/>
      <c r="E122" s="196"/>
      <c r="F122" s="257" t="str">
        <f>IF($E$7="OUI","A","")</f>
        <v/>
      </c>
      <c r="G122" s="196"/>
      <c r="H122" s="197"/>
      <c r="I122" s="198" t="str">
        <f t="shared" si="135"/>
        <v/>
      </c>
      <c r="J122" s="198" t="str">
        <f t="shared" si="136"/>
        <v/>
      </c>
      <c r="K122" s="198" t="str">
        <f t="shared" si="137"/>
        <v/>
      </c>
      <c r="L122" s="198" t="str">
        <f t="shared" si="138"/>
        <v/>
      </c>
      <c r="M122" s="198" t="str">
        <f>IF(B122="","",(J122*$E$4)+(K122*$E$5)+(L122*$E$6))</f>
        <v/>
      </c>
      <c r="N122" s="198" t="str">
        <f t="shared" si="139"/>
        <v/>
      </c>
      <c r="O122" s="198" t="str">
        <f>IF(B122="","",SUM(D123,E121,G120))</f>
        <v/>
      </c>
      <c r="P122" s="198" t="str">
        <f t="shared" si="140"/>
        <v/>
      </c>
      <c r="Q122" s="123" t="str">
        <f t="shared" si="141"/>
        <v/>
      </c>
      <c r="R122" s="124"/>
      <c r="AP122" s="38"/>
      <c r="AQ122" s="40" t="str">
        <f>IF(D122="","",IF(D123="","",IF(D122&gt;D123,"V",IF(D122&lt;D123,"D","N"))))</f>
        <v/>
      </c>
      <c r="AR122" s="40" t="str">
        <f>IF(E121="","",IF(E122="","",IF(E121&lt;E122,"V",IF(E121&gt;E122,"D","N"))))</f>
        <v/>
      </c>
      <c r="AS122" s="38"/>
      <c r="AT122" s="40" t="str">
        <f>IF(G120="","",IF(G122="","",IF(G120&lt;G122,"V",IF(G120&gt;G122,"D","N"))))</f>
        <v/>
      </c>
      <c r="AU122" s="38"/>
      <c r="AV122" s="27" t="str">
        <f t="shared" si="142"/>
        <v/>
      </c>
      <c r="AW122" s="112" t="str">
        <f t="shared" si="143"/>
        <v/>
      </c>
      <c r="AX122" s="122"/>
    </row>
    <row r="123" spans="1:50" ht="15" customHeight="1">
      <c r="A123" s="97"/>
      <c r="B123" s="195"/>
      <c r="C123" s="257" t="str">
        <f>IF($E$7="OUI","A","")</f>
        <v/>
      </c>
      <c r="D123" s="196"/>
      <c r="E123" s="257" t="str">
        <f>IF($E$7="OUI","A","")</f>
        <v/>
      </c>
      <c r="F123" s="196"/>
      <c r="G123" s="197"/>
      <c r="H123" s="196"/>
      <c r="I123" s="198" t="str">
        <f t="shared" si="135"/>
        <v/>
      </c>
      <c r="J123" s="198" t="str">
        <f t="shared" si="136"/>
        <v/>
      </c>
      <c r="K123" s="198" t="str">
        <f t="shared" si="137"/>
        <v/>
      </c>
      <c r="L123" s="198" t="str">
        <f t="shared" si="138"/>
        <v/>
      </c>
      <c r="M123" s="198" t="str">
        <f>IF(B123="","",(J123*$E$4)+(K123*$E$5)+(L123*$E$6))</f>
        <v/>
      </c>
      <c r="N123" s="198" t="str">
        <f t="shared" si="139"/>
        <v/>
      </c>
      <c r="O123" s="198" t="str">
        <f>IF(B123="","",SUM(D122,F120,H121))</f>
        <v/>
      </c>
      <c r="P123" s="198" t="str">
        <f t="shared" si="140"/>
        <v/>
      </c>
      <c r="Q123" s="123" t="str">
        <f t="shared" si="141"/>
        <v/>
      </c>
      <c r="R123" s="124"/>
      <c r="AP123" s="38"/>
      <c r="AQ123" s="40" t="str">
        <f>IF(D122="","",IF(D123="","",IF(D122&lt;D123,"V",IF(D122&gt;D123,"D","N"))))</f>
        <v/>
      </c>
      <c r="AR123" s="38"/>
      <c r="AS123" s="40" t="str">
        <f>IF(F120="","",IF(F123="","",IF(F120&lt;F123,"V",IF(F120&gt;F123,"D","N"))))</f>
        <v/>
      </c>
      <c r="AT123" s="38"/>
      <c r="AU123" s="40" t="str">
        <f>IF(H121="","",IF(H123="","",IF(H121&lt;H123,"V",IF(H121&gt;H123,"D","N"))))</f>
        <v/>
      </c>
      <c r="AV123" s="27" t="str">
        <f t="shared" si="142"/>
        <v/>
      </c>
      <c r="AW123" s="112" t="str">
        <f t="shared" si="143"/>
        <v/>
      </c>
      <c r="AX123" s="122"/>
    </row>
    <row r="124" spans="1:50">
      <c r="A124" s="97"/>
    </row>
    <row r="125" spans="1:50">
      <c r="A125" s="97"/>
    </row>
    <row r="126" spans="1:50" ht="15" customHeight="1">
      <c r="A126" s="97"/>
      <c r="B126" s="243" t="s">
        <v>290</v>
      </c>
      <c r="C126" s="33"/>
      <c r="D126" s="34"/>
      <c r="E126" s="34" t="s">
        <v>366</v>
      </c>
      <c r="F126" s="34"/>
      <c r="G126" s="34"/>
      <c r="H126" s="35"/>
      <c r="I126" s="33"/>
      <c r="J126" s="34"/>
      <c r="K126" s="34" t="str">
        <f>"SUIVI DES MATCHS (G="&amp;IF($E$4="",0,$E$4)&amp;"pts / N="&amp;IF($E$5="",0,$E$5)&amp;"pts / P="&amp;IF($E$6="",0,$E$6)&amp;"pts)"</f>
        <v>SUIVI DES MATCHS (G=0pts / N=0pts / P=0pts)</v>
      </c>
      <c r="L126" s="34"/>
      <c r="M126" s="35"/>
      <c r="N126" s="33"/>
      <c r="O126" s="34" t="s">
        <v>221</v>
      </c>
      <c r="P126" s="35"/>
      <c r="Q126" s="290" t="s">
        <v>349</v>
      </c>
      <c r="R126" s="229" t="s">
        <v>349</v>
      </c>
      <c r="AP126" s="52"/>
      <c r="AQ126" s="36"/>
      <c r="AR126" s="49" t="s">
        <v>230</v>
      </c>
      <c r="AS126" s="36"/>
      <c r="AT126" s="36"/>
      <c r="AU126" s="36"/>
      <c r="AV126" s="108" t="s">
        <v>334</v>
      </c>
      <c r="AW126" s="108" t="s">
        <v>229</v>
      </c>
      <c r="AX126" s="121"/>
    </row>
    <row r="127" spans="1:50" ht="15" customHeight="1">
      <c r="A127" s="97"/>
      <c r="B127" s="32" t="s">
        <v>317</v>
      </c>
      <c r="C127" s="32" t="s">
        <v>217</v>
      </c>
      <c r="D127" s="32" t="s">
        <v>218</v>
      </c>
      <c r="E127" s="32" t="s">
        <v>219</v>
      </c>
      <c r="F127" s="32" t="s">
        <v>241</v>
      </c>
      <c r="G127" s="32" t="s">
        <v>242</v>
      </c>
      <c r="H127" s="32" t="s">
        <v>243</v>
      </c>
      <c r="I127" s="32" t="s">
        <v>222</v>
      </c>
      <c r="J127" s="32" t="s">
        <v>223</v>
      </c>
      <c r="K127" s="32" t="s">
        <v>224</v>
      </c>
      <c r="L127" s="32" t="s">
        <v>225</v>
      </c>
      <c r="M127" s="171" t="s">
        <v>220</v>
      </c>
      <c r="N127" s="32" t="s">
        <v>226</v>
      </c>
      <c r="O127" s="32" t="s">
        <v>227</v>
      </c>
      <c r="P127" s="32" t="s">
        <v>270</v>
      </c>
      <c r="Q127" s="291"/>
      <c r="R127" s="245" t="s">
        <v>368</v>
      </c>
      <c r="AP127" s="30" t="s">
        <v>217</v>
      </c>
      <c r="AQ127" s="30" t="s">
        <v>218</v>
      </c>
      <c r="AR127" s="30" t="s">
        <v>219</v>
      </c>
      <c r="AS127" s="30" t="s">
        <v>241</v>
      </c>
      <c r="AT127" s="30" t="s">
        <v>242</v>
      </c>
      <c r="AU127" s="30" t="s">
        <v>243</v>
      </c>
      <c r="AV127" s="110" t="s">
        <v>335</v>
      </c>
      <c r="AW127" s="110" t="s">
        <v>336</v>
      </c>
      <c r="AX127" s="121"/>
    </row>
    <row r="128" spans="1:50" ht="15" customHeight="1">
      <c r="A128" s="97"/>
      <c r="B128" s="195"/>
      <c r="C128" s="196"/>
      <c r="D128" s="197"/>
      <c r="E128" s="197"/>
      <c r="F128" s="196"/>
      <c r="G128" s="196"/>
      <c r="H128" s="257" t="str">
        <f>IF($E$7="OUI","A","")</f>
        <v/>
      </c>
      <c r="I128" s="198" t="str">
        <f>IF(B128="","",COUNT(C128:H128))</f>
        <v/>
      </c>
      <c r="J128" s="198" t="str">
        <f>IF(B128="","",COUNTIF($AP128:$AU128,"V"))</f>
        <v/>
      </c>
      <c r="K128" s="198" t="str">
        <f>IF(B128="","",COUNTIF($AP128:$AU128,"N"))</f>
        <v/>
      </c>
      <c r="L128" s="198" t="str">
        <f>IF(B128="","",COUNTIF($AP128:$AU128,"D"))</f>
        <v/>
      </c>
      <c r="M128" s="198" t="str">
        <f>IF(B128="","",(J128*$E$4)+(K128*$E$5)+(L128*$E$6))</f>
        <v/>
      </c>
      <c r="N128" s="198" t="str">
        <f>IF(B128="","",SUM(C128:H128))</f>
        <v/>
      </c>
      <c r="O128" s="198" t="str">
        <f>IF(B128="","",SUM(C129,F131,G130))</f>
        <v/>
      </c>
      <c r="P128" s="198" t="str">
        <f>IF(B128="","",N128-O128)</f>
        <v/>
      </c>
      <c r="Q128" s="123" t="str">
        <f>IF(B128="","",IF(AW128=1,"1er",IF(AW128=2,"2ème",IF(AW128=3,"3ème",IF(AW128=4,"4ème","")))))</f>
        <v/>
      </c>
      <c r="R128" s="124"/>
      <c r="AP128" s="40" t="str">
        <f>IF(C128="","",IF(C129="","",IF(C128&gt;C129,"V",IF(C128&lt;C129,"D","N"))))</f>
        <v/>
      </c>
      <c r="AQ128" s="38"/>
      <c r="AR128" s="38"/>
      <c r="AS128" s="40" t="str">
        <f>IF(F128="","",IF(F131="","",IF(F128&gt;F131,"V",IF(F128&lt;F131,"D","N"))))</f>
        <v/>
      </c>
      <c r="AT128" s="40" t="str">
        <f>IF(G128="","",IF(G130="","",IF(G128&gt;G130,"V",IF(G128&lt;G130,"D","N"))))</f>
        <v/>
      </c>
      <c r="AU128" s="38"/>
      <c r="AV128" s="27" t="str">
        <f>IF(B128="","",IF(I128=0,"",M128*1000000+P128*1000+N128))</f>
        <v/>
      </c>
      <c r="AW128" s="112" t="str">
        <f>IF(AV128="","",RANK(AV128,$AV$128:$AV$131,0))</f>
        <v/>
      </c>
      <c r="AX128" s="122"/>
    </row>
    <row r="129" spans="1:50" ht="15" customHeight="1">
      <c r="A129" s="97"/>
      <c r="B129" s="195"/>
      <c r="C129" s="196"/>
      <c r="D129" s="257" t="str">
        <f>IF($E$7="OUI","A","")</f>
        <v/>
      </c>
      <c r="E129" s="196"/>
      <c r="F129" s="197"/>
      <c r="G129" s="257" t="str">
        <f>IF($E$7="OUI","A","")</f>
        <v/>
      </c>
      <c r="H129" s="196"/>
      <c r="I129" s="198" t="str">
        <f t="shared" ref="I129:I131" si="144">IF(B129="","",COUNT(C129:H129))</f>
        <v/>
      </c>
      <c r="J129" s="198" t="str">
        <f t="shared" ref="J129:J131" si="145">IF(B129="","",COUNTIF($AP129:$AU129,"V"))</f>
        <v/>
      </c>
      <c r="K129" s="198" t="str">
        <f t="shared" ref="K129:K131" si="146">IF(B129="","",COUNTIF($AP129:$AU129,"N"))</f>
        <v/>
      </c>
      <c r="L129" s="198" t="str">
        <f t="shared" ref="L129:L131" si="147">IF(B129="","",COUNTIF($AP129:$AU129,"D"))</f>
        <v/>
      </c>
      <c r="M129" s="198" t="str">
        <f>IF(B129="","",(J129*$E$4)+(K129*$E$5)+(L129*$E$6))</f>
        <v/>
      </c>
      <c r="N129" s="198" t="str">
        <f t="shared" ref="N129:N131" si="148">IF(B129="","",SUM(C129:H129))</f>
        <v/>
      </c>
      <c r="O129" s="198" t="str">
        <f>IF(B129="","",SUM(C128,E130,H131))</f>
        <v/>
      </c>
      <c r="P129" s="198" t="str">
        <f t="shared" ref="P129:P131" si="149">IF(B129="","",N129-O129)</f>
        <v/>
      </c>
      <c r="Q129" s="123" t="str">
        <f t="shared" ref="Q129:Q131" si="150">IF(B129="","",IF(AW129=1,"1er",IF(AW129=2,"2ème",IF(AW129=3,"3ème",IF(AW129=4,"4ème","")))))</f>
        <v/>
      </c>
      <c r="R129" s="124"/>
      <c r="AP129" s="40" t="str">
        <f>IF(C128="","",IF(C129="","",IF(C128&lt;C129,"V",IF(C128&gt;C129,"D","N"))))</f>
        <v/>
      </c>
      <c r="AQ129" s="38"/>
      <c r="AR129" s="40" t="str">
        <f>IF(E129="","",IF(E130="","",IF(E129&gt;E130,"V",IF(E129&lt;E130,"D","N"))))</f>
        <v/>
      </c>
      <c r="AS129" s="38"/>
      <c r="AT129" s="38"/>
      <c r="AU129" s="40" t="str">
        <f>IF(H129="","",IF(H131="","",IF(H129&gt;H131,"V",IF(H129&lt;H131,"D","N"))))</f>
        <v/>
      </c>
      <c r="AV129" s="27" t="str">
        <f t="shared" ref="AV129:AV131" si="151">IF(B129="","",IF(I129=0,"",M129*1000000+P129*1000+N129))</f>
        <v/>
      </c>
      <c r="AW129" s="112" t="str">
        <f t="shared" ref="AW129:AW131" si="152">IF(AV129="","",RANK(AV129,$AV$128:$AV$131,0))</f>
        <v/>
      </c>
      <c r="AX129" s="122"/>
    </row>
    <row r="130" spans="1:50" ht="15" customHeight="1">
      <c r="A130" s="97"/>
      <c r="B130" s="195"/>
      <c r="C130" s="197"/>
      <c r="D130" s="196"/>
      <c r="E130" s="196"/>
      <c r="F130" s="257" t="str">
        <f>IF($E$7="OUI","A","")</f>
        <v/>
      </c>
      <c r="G130" s="196"/>
      <c r="H130" s="197"/>
      <c r="I130" s="198" t="str">
        <f t="shared" si="144"/>
        <v/>
      </c>
      <c r="J130" s="198" t="str">
        <f t="shared" si="145"/>
        <v/>
      </c>
      <c r="K130" s="198" t="str">
        <f t="shared" si="146"/>
        <v/>
      </c>
      <c r="L130" s="198" t="str">
        <f t="shared" si="147"/>
        <v/>
      </c>
      <c r="M130" s="198" t="str">
        <f>IF(B130="","",(J130*$E$4)+(K130*$E$5)+(L130*$E$6))</f>
        <v/>
      </c>
      <c r="N130" s="198" t="str">
        <f t="shared" si="148"/>
        <v/>
      </c>
      <c r="O130" s="198" t="str">
        <f>IF(B130="","",SUM(D131,E129,G128))</f>
        <v/>
      </c>
      <c r="P130" s="198" t="str">
        <f t="shared" si="149"/>
        <v/>
      </c>
      <c r="Q130" s="123" t="str">
        <f t="shared" si="150"/>
        <v/>
      </c>
      <c r="R130" s="124"/>
      <c r="AP130" s="38"/>
      <c r="AQ130" s="40" t="str">
        <f>IF(D130="","",IF(D131="","",IF(D130&gt;D131,"V",IF(D130&lt;D131,"D","N"))))</f>
        <v/>
      </c>
      <c r="AR130" s="40" t="str">
        <f>IF(E129="","",IF(E130="","",IF(E129&lt;E130,"V",IF(E129&gt;E130,"D","N"))))</f>
        <v/>
      </c>
      <c r="AS130" s="38"/>
      <c r="AT130" s="40" t="str">
        <f>IF(G128="","",IF(G130="","",IF(G128&lt;G130,"V",IF(G128&gt;G130,"D","N"))))</f>
        <v/>
      </c>
      <c r="AU130" s="38"/>
      <c r="AV130" s="27" t="str">
        <f t="shared" si="151"/>
        <v/>
      </c>
      <c r="AW130" s="112" t="str">
        <f t="shared" si="152"/>
        <v/>
      </c>
      <c r="AX130" s="122"/>
    </row>
    <row r="131" spans="1:50" ht="15" customHeight="1">
      <c r="A131" s="97"/>
      <c r="B131" s="195"/>
      <c r="C131" s="257" t="str">
        <f>IF($E$7="OUI","A","")</f>
        <v/>
      </c>
      <c r="D131" s="196"/>
      <c r="E131" s="257" t="str">
        <f>IF($E$7="OUI","A","")</f>
        <v/>
      </c>
      <c r="F131" s="196"/>
      <c r="G131" s="197"/>
      <c r="H131" s="196"/>
      <c r="I131" s="198" t="str">
        <f t="shared" si="144"/>
        <v/>
      </c>
      <c r="J131" s="198" t="str">
        <f t="shared" si="145"/>
        <v/>
      </c>
      <c r="K131" s="198" t="str">
        <f t="shared" si="146"/>
        <v/>
      </c>
      <c r="L131" s="198" t="str">
        <f t="shared" si="147"/>
        <v/>
      </c>
      <c r="M131" s="198" t="str">
        <f>IF(B131="","",(J131*$E$4)+(K131*$E$5)+(L131*$E$6))</f>
        <v/>
      </c>
      <c r="N131" s="198" t="str">
        <f t="shared" si="148"/>
        <v/>
      </c>
      <c r="O131" s="198" t="str">
        <f>IF(B131="","",SUM(D130,F128,H129))</f>
        <v/>
      </c>
      <c r="P131" s="198" t="str">
        <f t="shared" si="149"/>
        <v/>
      </c>
      <c r="Q131" s="123" t="str">
        <f t="shared" si="150"/>
        <v/>
      </c>
      <c r="R131" s="124"/>
      <c r="AP131" s="38"/>
      <c r="AQ131" s="40" t="str">
        <f>IF(D130="","",IF(D131="","",IF(D130&lt;D131,"V",IF(D130&gt;D131,"D","N"))))</f>
        <v/>
      </c>
      <c r="AR131" s="38"/>
      <c r="AS131" s="40" t="str">
        <f>IF(F128="","",IF(F131="","",IF(F128&lt;F131,"V",IF(F128&gt;F131,"D","N"))))</f>
        <v/>
      </c>
      <c r="AT131" s="38"/>
      <c r="AU131" s="40" t="str">
        <f>IF(H129="","",IF(H131="","",IF(H129&lt;H131,"V",IF(H129&gt;H131,"D","N"))))</f>
        <v/>
      </c>
      <c r="AV131" s="27" t="str">
        <f t="shared" si="151"/>
        <v/>
      </c>
      <c r="AW131" s="112" t="str">
        <f t="shared" si="152"/>
        <v/>
      </c>
      <c r="AX131" s="122"/>
    </row>
    <row r="132" spans="1:50">
      <c r="A132" s="97"/>
    </row>
    <row r="133" spans="1:50">
      <c r="A133" s="97"/>
    </row>
    <row r="134" spans="1:50" ht="15" customHeight="1">
      <c r="A134" s="97"/>
      <c r="B134" s="243" t="s">
        <v>291</v>
      </c>
      <c r="C134" s="33"/>
      <c r="D134" s="34"/>
      <c r="E134" s="34" t="s">
        <v>366</v>
      </c>
      <c r="F134" s="34"/>
      <c r="G134" s="34"/>
      <c r="H134" s="35"/>
      <c r="I134" s="33"/>
      <c r="J134" s="34"/>
      <c r="K134" s="34" t="str">
        <f>"SUIVI DES MATCHS (G="&amp;IF($E$4="",0,$E$4)&amp;"pts / N="&amp;IF($E$5="",0,$E$5)&amp;"pts / P="&amp;IF($E$6="",0,$E$6)&amp;"pts)"</f>
        <v>SUIVI DES MATCHS (G=0pts / N=0pts / P=0pts)</v>
      </c>
      <c r="L134" s="34"/>
      <c r="M134" s="35"/>
      <c r="N134" s="33"/>
      <c r="O134" s="34" t="s">
        <v>221</v>
      </c>
      <c r="P134" s="35"/>
      <c r="Q134" s="290" t="s">
        <v>349</v>
      </c>
      <c r="R134" s="229" t="s">
        <v>349</v>
      </c>
      <c r="AP134" s="52"/>
      <c r="AQ134" s="36"/>
      <c r="AR134" s="49" t="s">
        <v>230</v>
      </c>
      <c r="AS134" s="36"/>
      <c r="AT134" s="36"/>
      <c r="AU134" s="36"/>
      <c r="AV134" s="108" t="s">
        <v>334</v>
      </c>
      <c r="AW134" s="108" t="s">
        <v>229</v>
      </c>
      <c r="AX134" s="121"/>
    </row>
    <row r="135" spans="1:50" ht="15" customHeight="1">
      <c r="A135" s="97"/>
      <c r="B135" s="32" t="s">
        <v>317</v>
      </c>
      <c r="C135" s="32" t="s">
        <v>217</v>
      </c>
      <c r="D135" s="32" t="s">
        <v>218</v>
      </c>
      <c r="E135" s="32" t="s">
        <v>219</v>
      </c>
      <c r="F135" s="32" t="s">
        <v>241</v>
      </c>
      <c r="G135" s="32" t="s">
        <v>242</v>
      </c>
      <c r="H135" s="32" t="s">
        <v>243</v>
      </c>
      <c r="I135" s="32" t="s">
        <v>222</v>
      </c>
      <c r="J135" s="32" t="s">
        <v>223</v>
      </c>
      <c r="K135" s="32" t="s">
        <v>224</v>
      </c>
      <c r="L135" s="32" t="s">
        <v>225</v>
      </c>
      <c r="M135" s="171" t="s">
        <v>220</v>
      </c>
      <c r="N135" s="32" t="s">
        <v>226</v>
      </c>
      <c r="O135" s="32" t="s">
        <v>227</v>
      </c>
      <c r="P135" s="32" t="s">
        <v>270</v>
      </c>
      <c r="Q135" s="291"/>
      <c r="R135" s="245" t="s">
        <v>368</v>
      </c>
      <c r="AP135" s="30" t="s">
        <v>217</v>
      </c>
      <c r="AQ135" s="30" t="s">
        <v>218</v>
      </c>
      <c r="AR135" s="30" t="s">
        <v>219</v>
      </c>
      <c r="AS135" s="30" t="s">
        <v>241</v>
      </c>
      <c r="AT135" s="30" t="s">
        <v>242</v>
      </c>
      <c r="AU135" s="30" t="s">
        <v>243</v>
      </c>
      <c r="AV135" s="110" t="s">
        <v>335</v>
      </c>
      <c r="AW135" s="110" t="s">
        <v>336</v>
      </c>
      <c r="AX135" s="121"/>
    </row>
    <row r="136" spans="1:50" ht="15" customHeight="1">
      <c r="A136" s="97"/>
      <c r="B136" s="195"/>
      <c r="C136" s="196"/>
      <c r="D136" s="197"/>
      <c r="E136" s="197"/>
      <c r="F136" s="196"/>
      <c r="G136" s="196"/>
      <c r="H136" s="257" t="str">
        <f>IF($E$7="OUI","A","")</f>
        <v/>
      </c>
      <c r="I136" s="198" t="str">
        <f>IF(B136="","",COUNT(C136:H136))</f>
        <v/>
      </c>
      <c r="J136" s="198" t="str">
        <f>IF(B136="","",COUNTIF($AP136:$AU136,"V"))</f>
        <v/>
      </c>
      <c r="K136" s="198" t="str">
        <f>IF(B136="","",COUNTIF($AP136:$AU136,"N"))</f>
        <v/>
      </c>
      <c r="L136" s="198" t="str">
        <f>IF(B136="","",COUNTIF($AP136:$AU136,"D"))</f>
        <v/>
      </c>
      <c r="M136" s="198" t="str">
        <f>IF(B136="","",(J136*$E$4)+(K136*$E$5)+(L136*$E$6))</f>
        <v/>
      </c>
      <c r="N136" s="198" t="str">
        <f>IF(B136="","",SUM(C136:H136))</f>
        <v/>
      </c>
      <c r="O136" s="198" t="str">
        <f>IF(B136="","",SUM(C137,F139,G138))</f>
        <v/>
      </c>
      <c r="P136" s="198" t="str">
        <f>IF(B136="","",N136-O136)</f>
        <v/>
      </c>
      <c r="Q136" s="123" t="str">
        <f>IF(B136="","",IF(AW136=1,"1er",IF(AW136=2,"2ème",IF(AW136=3,"3ème",IF(AW136=4,"4ème","")))))</f>
        <v/>
      </c>
      <c r="R136" s="124"/>
      <c r="AP136" s="40" t="str">
        <f>IF(C136="","",IF(C137="","",IF(C136&gt;C137,"V",IF(C136&lt;C137,"D","N"))))</f>
        <v/>
      </c>
      <c r="AQ136" s="38"/>
      <c r="AR136" s="38"/>
      <c r="AS136" s="40" t="str">
        <f>IF(F136="","",IF(F139="","",IF(F136&gt;F139,"V",IF(F136&lt;F139,"D","N"))))</f>
        <v/>
      </c>
      <c r="AT136" s="40" t="str">
        <f>IF(G136="","",IF(G138="","",IF(G136&gt;G138,"V",IF(G136&lt;G138,"D","N"))))</f>
        <v/>
      </c>
      <c r="AU136" s="38"/>
      <c r="AV136" s="27" t="str">
        <f>IF(B136="","",IF(I136=0,"",M136*1000000+P136*1000+N136))</f>
        <v/>
      </c>
      <c r="AW136" s="112" t="str">
        <f>IF(AV136="","",RANK(AV136,$AV$136:$AV$139,0))</f>
        <v/>
      </c>
      <c r="AX136" s="122"/>
    </row>
    <row r="137" spans="1:50" ht="15" customHeight="1">
      <c r="A137" s="97"/>
      <c r="B137" s="195"/>
      <c r="C137" s="196"/>
      <c r="D137" s="257" t="str">
        <f>IF($E$7="OUI","A","")</f>
        <v/>
      </c>
      <c r="E137" s="196"/>
      <c r="F137" s="197"/>
      <c r="G137" s="257" t="str">
        <f>IF($E$7="OUI","A","")</f>
        <v/>
      </c>
      <c r="H137" s="196"/>
      <c r="I137" s="198" t="str">
        <f t="shared" ref="I137:I139" si="153">IF(B137="","",COUNT(C137:H137))</f>
        <v/>
      </c>
      <c r="J137" s="198" t="str">
        <f t="shared" ref="J137:J139" si="154">IF(B137="","",COUNTIF($AP137:$AU137,"V"))</f>
        <v/>
      </c>
      <c r="K137" s="198" t="str">
        <f t="shared" ref="K137:K139" si="155">IF(B137="","",COUNTIF($AP137:$AU137,"N"))</f>
        <v/>
      </c>
      <c r="L137" s="198" t="str">
        <f t="shared" ref="L137:L139" si="156">IF(B137="","",COUNTIF($AP137:$AU137,"D"))</f>
        <v/>
      </c>
      <c r="M137" s="198" t="str">
        <f>IF(B137="","",(J137*$E$4)+(K137*$E$5)+(L137*$E$6))</f>
        <v/>
      </c>
      <c r="N137" s="198" t="str">
        <f t="shared" ref="N137:N139" si="157">IF(B137="","",SUM(C137:H137))</f>
        <v/>
      </c>
      <c r="O137" s="198" t="str">
        <f>IF(B137="","",SUM(C136,E138,H139))</f>
        <v/>
      </c>
      <c r="P137" s="198" t="str">
        <f t="shared" ref="P137:P139" si="158">IF(B137="","",N137-O137)</f>
        <v/>
      </c>
      <c r="Q137" s="123" t="str">
        <f t="shared" ref="Q137:Q139" si="159">IF(B137="","",IF(AW137=1,"1er",IF(AW137=2,"2ème",IF(AW137=3,"3ème",IF(AW137=4,"4ème","")))))</f>
        <v/>
      </c>
      <c r="R137" s="124"/>
      <c r="AP137" s="40" t="str">
        <f>IF(C136="","",IF(C137="","",IF(C136&lt;C137,"V",IF(C136&gt;C137,"D","N"))))</f>
        <v/>
      </c>
      <c r="AQ137" s="38"/>
      <c r="AR137" s="40" t="str">
        <f>IF(E137="","",IF(E138="","",IF(E137&gt;E138,"V",IF(E137&lt;E138,"D","N"))))</f>
        <v/>
      </c>
      <c r="AS137" s="38"/>
      <c r="AT137" s="38"/>
      <c r="AU137" s="40" t="str">
        <f>IF(H137="","",IF(H139="","",IF(H137&gt;H139,"V",IF(H137&lt;H139,"D","N"))))</f>
        <v/>
      </c>
      <c r="AV137" s="27" t="str">
        <f t="shared" ref="AV137:AV139" si="160">IF(B137="","",IF(I137=0,"",M137*1000000+P137*1000+N137))</f>
        <v/>
      </c>
      <c r="AW137" s="112" t="str">
        <f t="shared" ref="AW137:AW139" si="161">IF(AV137="","",RANK(AV137,$AV$136:$AV$139,0))</f>
        <v/>
      </c>
      <c r="AX137" s="122"/>
    </row>
    <row r="138" spans="1:50" ht="15" customHeight="1">
      <c r="A138" s="97"/>
      <c r="B138" s="195"/>
      <c r="C138" s="197"/>
      <c r="D138" s="196"/>
      <c r="E138" s="196"/>
      <c r="F138" s="257" t="str">
        <f>IF($E$7="OUI","A","")</f>
        <v/>
      </c>
      <c r="G138" s="196"/>
      <c r="H138" s="197"/>
      <c r="I138" s="198" t="str">
        <f t="shared" si="153"/>
        <v/>
      </c>
      <c r="J138" s="198" t="str">
        <f t="shared" si="154"/>
        <v/>
      </c>
      <c r="K138" s="198" t="str">
        <f t="shared" si="155"/>
        <v/>
      </c>
      <c r="L138" s="198" t="str">
        <f t="shared" si="156"/>
        <v/>
      </c>
      <c r="M138" s="198" t="str">
        <f>IF(B138="","",(J138*$E$4)+(K138*$E$5)+(L138*$E$6))</f>
        <v/>
      </c>
      <c r="N138" s="198" t="str">
        <f t="shared" si="157"/>
        <v/>
      </c>
      <c r="O138" s="198" t="str">
        <f>IF(B138="","",SUM(D139,E137,G136))</f>
        <v/>
      </c>
      <c r="P138" s="198" t="str">
        <f t="shared" si="158"/>
        <v/>
      </c>
      <c r="Q138" s="123" t="str">
        <f t="shared" si="159"/>
        <v/>
      </c>
      <c r="R138" s="124"/>
      <c r="AP138" s="38"/>
      <c r="AQ138" s="40" t="str">
        <f>IF(D138="","",IF(D139="","",IF(D138&gt;D139,"V",IF(D138&lt;D139,"D","N"))))</f>
        <v/>
      </c>
      <c r="AR138" s="40" t="str">
        <f>IF(E137="","",IF(E138="","",IF(E137&lt;E138,"V",IF(E137&gt;E138,"D","N"))))</f>
        <v/>
      </c>
      <c r="AS138" s="38"/>
      <c r="AT138" s="40" t="str">
        <f>IF(G136="","",IF(G138="","",IF(G136&lt;G138,"V",IF(G136&gt;G138,"D","N"))))</f>
        <v/>
      </c>
      <c r="AU138" s="38"/>
      <c r="AV138" s="27" t="str">
        <f t="shared" si="160"/>
        <v/>
      </c>
      <c r="AW138" s="112" t="str">
        <f t="shared" si="161"/>
        <v/>
      </c>
      <c r="AX138" s="122"/>
    </row>
    <row r="139" spans="1:50" ht="15" customHeight="1">
      <c r="A139" s="97"/>
      <c r="B139" s="195"/>
      <c r="C139" s="257" t="str">
        <f>IF($E$7="OUI","A","")</f>
        <v/>
      </c>
      <c r="D139" s="196"/>
      <c r="E139" s="257" t="str">
        <f>IF($E$7="OUI","A","")</f>
        <v/>
      </c>
      <c r="F139" s="196"/>
      <c r="G139" s="197"/>
      <c r="H139" s="196"/>
      <c r="I139" s="198" t="str">
        <f t="shared" si="153"/>
        <v/>
      </c>
      <c r="J139" s="198" t="str">
        <f t="shared" si="154"/>
        <v/>
      </c>
      <c r="K139" s="198" t="str">
        <f t="shared" si="155"/>
        <v/>
      </c>
      <c r="L139" s="198" t="str">
        <f t="shared" si="156"/>
        <v/>
      </c>
      <c r="M139" s="198" t="str">
        <f>IF(B139="","",(J139*$E$4)+(K139*$E$5)+(L139*$E$6))</f>
        <v/>
      </c>
      <c r="N139" s="198" t="str">
        <f t="shared" si="157"/>
        <v/>
      </c>
      <c r="O139" s="198" t="str">
        <f>IF(B139="","",SUM(D138,F136,H137))</f>
        <v/>
      </c>
      <c r="P139" s="198" t="str">
        <f t="shared" si="158"/>
        <v/>
      </c>
      <c r="Q139" s="123" t="str">
        <f t="shared" si="159"/>
        <v/>
      </c>
      <c r="R139" s="124"/>
      <c r="AP139" s="38"/>
      <c r="AQ139" s="40" t="str">
        <f>IF(D138="","",IF(D139="","",IF(D138&lt;D139,"V",IF(D138&gt;D139,"D","N"))))</f>
        <v/>
      </c>
      <c r="AR139" s="38"/>
      <c r="AS139" s="40" t="str">
        <f>IF(F136="","",IF(F139="","",IF(F136&lt;F139,"V",IF(F136&gt;F139,"D","N"))))</f>
        <v/>
      </c>
      <c r="AT139" s="38"/>
      <c r="AU139" s="40" t="str">
        <f>IF(H137="","",IF(H139="","",IF(H137&lt;H139,"V",IF(H137&gt;H139,"D","N"))))</f>
        <v/>
      </c>
      <c r="AV139" s="27" t="str">
        <f t="shared" si="160"/>
        <v/>
      </c>
      <c r="AW139" s="112" t="str">
        <f t="shared" si="161"/>
        <v/>
      </c>
      <c r="AX139" s="122"/>
    </row>
    <row r="140" spans="1:50">
      <c r="A140" s="97"/>
    </row>
    <row r="141" spans="1:50">
      <c r="A141" s="97"/>
    </row>
    <row r="142" spans="1:50" ht="15" customHeight="1">
      <c r="A142" s="97"/>
      <c r="B142" s="243" t="s">
        <v>292</v>
      </c>
      <c r="C142" s="33"/>
      <c r="D142" s="34"/>
      <c r="E142" s="34" t="s">
        <v>366</v>
      </c>
      <c r="F142" s="34"/>
      <c r="G142" s="34"/>
      <c r="H142" s="35"/>
      <c r="I142" s="33"/>
      <c r="J142" s="34"/>
      <c r="K142" s="34" t="str">
        <f>"SUIVI DES MATCHS (G="&amp;IF($E$4="",0,$E$4)&amp;"pts / N="&amp;IF($E$5="",0,$E$5)&amp;"pts / P="&amp;IF($E$6="",0,$E$6)&amp;"pts)"</f>
        <v>SUIVI DES MATCHS (G=0pts / N=0pts / P=0pts)</v>
      </c>
      <c r="L142" s="34"/>
      <c r="M142" s="35"/>
      <c r="N142" s="33"/>
      <c r="O142" s="34" t="s">
        <v>221</v>
      </c>
      <c r="P142" s="35"/>
      <c r="Q142" s="290" t="s">
        <v>349</v>
      </c>
      <c r="R142" s="229" t="s">
        <v>349</v>
      </c>
      <c r="AP142" s="52"/>
      <c r="AQ142" s="36"/>
      <c r="AR142" s="49" t="s">
        <v>230</v>
      </c>
      <c r="AS142" s="36"/>
      <c r="AT142" s="36"/>
      <c r="AU142" s="36"/>
      <c r="AV142" s="108" t="s">
        <v>334</v>
      </c>
      <c r="AW142" s="108" t="s">
        <v>229</v>
      </c>
      <c r="AX142" s="121"/>
    </row>
    <row r="143" spans="1:50" ht="15" customHeight="1">
      <c r="A143" s="97"/>
      <c r="B143" s="32" t="s">
        <v>317</v>
      </c>
      <c r="C143" s="32" t="s">
        <v>217</v>
      </c>
      <c r="D143" s="32" t="s">
        <v>218</v>
      </c>
      <c r="E143" s="32" t="s">
        <v>219</v>
      </c>
      <c r="F143" s="32" t="s">
        <v>241</v>
      </c>
      <c r="G143" s="32" t="s">
        <v>242</v>
      </c>
      <c r="H143" s="32" t="s">
        <v>243</v>
      </c>
      <c r="I143" s="32" t="s">
        <v>222</v>
      </c>
      <c r="J143" s="32" t="s">
        <v>223</v>
      </c>
      <c r="K143" s="32" t="s">
        <v>224</v>
      </c>
      <c r="L143" s="32" t="s">
        <v>225</v>
      </c>
      <c r="M143" s="171" t="s">
        <v>220</v>
      </c>
      <c r="N143" s="32" t="s">
        <v>226</v>
      </c>
      <c r="O143" s="32" t="s">
        <v>227</v>
      </c>
      <c r="P143" s="32" t="s">
        <v>270</v>
      </c>
      <c r="Q143" s="291"/>
      <c r="R143" s="245" t="s">
        <v>368</v>
      </c>
      <c r="AP143" s="30" t="s">
        <v>217</v>
      </c>
      <c r="AQ143" s="30" t="s">
        <v>218</v>
      </c>
      <c r="AR143" s="30" t="s">
        <v>219</v>
      </c>
      <c r="AS143" s="30" t="s">
        <v>241</v>
      </c>
      <c r="AT143" s="30" t="s">
        <v>242</v>
      </c>
      <c r="AU143" s="30" t="s">
        <v>243</v>
      </c>
      <c r="AV143" s="110" t="s">
        <v>335</v>
      </c>
      <c r="AW143" s="110" t="s">
        <v>336</v>
      </c>
      <c r="AX143" s="121"/>
    </row>
    <row r="144" spans="1:50" ht="15" customHeight="1">
      <c r="A144" s="97"/>
      <c r="B144" s="195"/>
      <c r="C144" s="196"/>
      <c r="D144" s="197"/>
      <c r="E144" s="197"/>
      <c r="F144" s="196"/>
      <c r="G144" s="196"/>
      <c r="H144" s="257" t="str">
        <f>IF($E$7="OUI","A","")</f>
        <v/>
      </c>
      <c r="I144" s="198" t="str">
        <f>IF(B144="","",COUNT(C144:H144))</f>
        <v/>
      </c>
      <c r="J144" s="198" t="str">
        <f>IF(B144="","",COUNTIF($AP144:$AU144,"V"))</f>
        <v/>
      </c>
      <c r="K144" s="198" t="str">
        <f>IF(B144="","",COUNTIF($AP144:$AU144,"N"))</f>
        <v/>
      </c>
      <c r="L144" s="198" t="str">
        <f>IF(B144="","",COUNTIF($AP144:$AU144,"D"))</f>
        <v/>
      </c>
      <c r="M144" s="198" t="str">
        <f>IF(B144="","",(J144*$E$4)+(K144*$E$5)+(L144*$E$6))</f>
        <v/>
      </c>
      <c r="N144" s="198" t="str">
        <f>IF(B144="","",SUM(C144:H144))</f>
        <v/>
      </c>
      <c r="O144" s="198" t="str">
        <f>IF(B144="","",SUM(C145,F147,G146))</f>
        <v/>
      </c>
      <c r="P144" s="198" t="str">
        <f>IF(B144="","",N144-O144)</f>
        <v/>
      </c>
      <c r="Q144" s="123" t="str">
        <f>IF(B144="","",IF(AW144=1,"1er",IF(AW144=2,"2ème",IF(AW144=3,"3ème",IF(AW144=4,"4ème","")))))</f>
        <v/>
      </c>
      <c r="R144" s="124"/>
      <c r="AP144" s="40" t="str">
        <f>IF(C144="","",IF(C145="","",IF(C144&gt;C145,"V",IF(C144&lt;C145,"D","N"))))</f>
        <v/>
      </c>
      <c r="AQ144" s="38"/>
      <c r="AR144" s="38"/>
      <c r="AS144" s="40" t="str">
        <f>IF(F144="","",IF(F147="","",IF(F144&gt;F147,"V",IF(F144&lt;F147,"D","N"))))</f>
        <v/>
      </c>
      <c r="AT144" s="40" t="str">
        <f>IF(G144="","",IF(G146="","",IF(G144&gt;G146,"V",IF(G144&lt;G146,"D","N"))))</f>
        <v/>
      </c>
      <c r="AU144" s="38"/>
      <c r="AV144" s="27" t="str">
        <f>IF(B144="","",IF(I144=0,"",M144*1000000+P144*1000+N144))</f>
        <v/>
      </c>
      <c r="AW144" s="112" t="str">
        <f>IF(AV144="","",RANK(AV144,$AV$144:$AV$147,0))</f>
        <v/>
      </c>
      <c r="AX144" s="122"/>
    </row>
    <row r="145" spans="1:50" ht="15" customHeight="1">
      <c r="A145" s="97"/>
      <c r="B145" s="195"/>
      <c r="C145" s="196"/>
      <c r="D145" s="257" t="str">
        <f>IF($E$7="OUI","A","")</f>
        <v/>
      </c>
      <c r="E145" s="196"/>
      <c r="F145" s="197"/>
      <c r="G145" s="257" t="str">
        <f>IF($E$7="OUI","A","")</f>
        <v/>
      </c>
      <c r="H145" s="196"/>
      <c r="I145" s="198" t="str">
        <f t="shared" ref="I145:I147" si="162">IF(B145="","",COUNT(C145:H145))</f>
        <v/>
      </c>
      <c r="J145" s="198" t="str">
        <f t="shared" ref="J145:J147" si="163">IF(B145="","",COUNTIF($AP145:$AU145,"V"))</f>
        <v/>
      </c>
      <c r="K145" s="198" t="str">
        <f t="shared" ref="K145:K147" si="164">IF(B145="","",COUNTIF($AP145:$AU145,"N"))</f>
        <v/>
      </c>
      <c r="L145" s="198" t="str">
        <f t="shared" ref="L145:L147" si="165">IF(B145="","",COUNTIF($AP145:$AU145,"D"))</f>
        <v/>
      </c>
      <c r="M145" s="198" t="str">
        <f>IF(B145="","",(J145*$E$4)+(K145*$E$5)+(L145*$E$6))</f>
        <v/>
      </c>
      <c r="N145" s="198" t="str">
        <f t="shared" ref="N145:N147" si="166">IF(B145="","",SUM(C145:H145))</f>
        <v/>
      </c>
      <c r="O145" s="198" t="str">
        <f>IF(B145="","",SUM(C144,E146,H147))</f>
        <v/>
      </c>
      <c r="P145" s="198" t="str">
        <f t="shared" ref="P145:P147" si="167">IF(B145="","",N145-O145)</f>
        <v/>
      </c>
      <c r="Q145" s="123" t="str">
        <f t="shared" ref="Q145:Q147" si="168">IF(B145="","",IF(AW145=1,"1er",IF(AW145=2,"2ème",IF(AW145=3,"3ème",IF(AW145=4,"4ème","")))))</f>
        <v/>
      </c>
      <c r="R145" s="124"/>
      <c r="AP145" s="40" t="str">
        <f>IF(C144="","",IF(C145="","",IF(C144&lt;C145,"V",IF(C144&gt;C145,"D","N"))))</f>
        <v/>
      </c>
      <c r="AQ145" s="38"/>
      <c r="AR145" s="40" t="str">
        <f>IF(E145="","",IF(E146="","",IF(E145&gt;E146,"V",IF(E145&lt;E146,"D","N"))))</f>
        <v/>
      </c>
      <c r="AS145" s="38"/>
      <c r="AT145" s="38"/>
      <c r="AU145" s="40" t="str">
        <f>IF(H145="","",IF(H147="","",IF(H145&gt;H147,"V",IF(H145&lt;H147,"D","N"))))</f>
        <v/>
      </c>
      <c r="AV145" s="27" t="str">
        <f t="shared" ref="AV145:AV147" si="169">IF(B145="","",IF(I145=0,"",M145*1000000+P145*1000+N145))</f>
        <v/>
      </c>
      <c r="AW145" s="112" t="str">
        <f t="shared" ref="AW145:AW147" si="170">IF(AV145="","",RANK(AV145,$AV$144:$AV$147,0))</f>
        <v/>
      </c>
      <c r="AX145" s="122"/>
    </row>
    <row r="146" spans="1:50" ht="15" customHeight="1">
      <c r="A146" s="97"/>
      <c r="B146" s="195"/>
      <c r="C146" s="197"/>
      <c r="D146" s="196"/>
      <c r="E146" s="196"/>
      <c r="F146" s="257" t="str">
        <f>IF($E$7="OUI","A","")</f>
        <v/>
      </c>
      <c r="G146" s="196"/>
      <c r="H146" s="197"/>
      <c r="I146" s="198" t="str">
        <f t="shared" si="162"/>
        <v/>
      </c>
      <c r="J146" s="198" t="str">
        <f t="shared" si="163"/>
        <v/>
      </c>
      <c r="K146" s="198" t="str">
        <f t="shared" si="164"/>
        <v/>
      </c>
      <c r="L146" s="198" t="str">
        <f t="shared" si="165"/>
        <v/>
      </c>
      <c r="M146" s="198" t="str">
        <f>IF(B146="","",(J146*$E$4)+(K146*$E$5)+(L146*$E$6))</f>
        <v/>
      </c>
      <c r="N146" s="198" t="str">
        <f t="shared" si="166"/>
        <v/>
      </c>
      <c r="O146" s="198" t="str">
        <f>IF(B146="","",SUM(D147,E145,G144))</f>
        <v/>
      </c>
      <c r="P146" s="198" t="str">
        <f t="shared" si="167"/>
        <v/>
      </c>
      <c r="Q146" s="123" t="str">
        <f t="shared" si="168"/>
        <v/>
      </c>
      <c r="R146" s="124"/>
      <c r="AP146" s="38"/>
      <c r="AQ146" s="40" t="str">
        <f>IF(D146="","",IF(D147="","",IF(D146&gt;D147,"V",IF(D146&lt;D147,"D","N"))))</f>
        <v/>
      </c>
      <c r="AR146" s="40" t="str">
        <f>IF(E145="","",IF(E146="","",IF(E145&lt;E146,"V",IF(E145&gt;E146,"D","N"))))</f>
        <v/>
      </c>
      <c r="AS146" s="38"/>
      <c r="AT146" s="40" t="str">
        <f>IF(G144="","",IF(G146="","",IF(G144&lt;G146,"V",IF(G144&gt;G146,"D","N"))))</f>
        <v/>
      </c>
      <c r="AU146" s="38"/>
      <c r="AV146" s="27" t="str">
        <f t="shared" si="169"/>
        <v/>
      </c>
      <c r="AW146" s="112" t="str">
        <f t="shared" si="170"/>
        <v/>
      </c>
      <c r="AX146" s="122"/>
    </row>
    <row r="147" spans="1:50" ht="15" customHeight="1">
      <c r="A147" s="97"/>
      <c r="B147" s="195"/>
      <c r="C147" s="257" t="str">
        <f>IF($E$7="OUI","A","")</f>
        <v/>
      </c>
      <c r="D147" s="196"/>
      <c r="E147" s="257" t="str">
        <f>IF($E$7="OUI","A","")</f>
        <v/>
      </c>
      <c r="F147" s="196"/>
      <c r="G147" s="197"/>
      <c r="H147" s="196"/>
      <c r="I147" s="198" t="str">
        <f t="shared" si="162"/>
        <v/>
      </c>
      <c r="J147" s="198" t="str">
        <f t="shared" si="163"/>
        <v/>
      </c>
      <c r="K147" s="198" t="str">
        <f t="shared" si="164"/>
        <v/>
      </c>
      <c r="L147" s="198" t="str">
        <f t="shared" si="165"/>
        <v/>
      </c>
      <c r="M147" s="198" t="str">
        <f>IF(B147="","",(J147*$E$4)+(K147*$E$5)+(L147*$E$6))</f>
        <v/>
      </c>
      <c r="N147" s="198" t="str">
        <f t="shared" si="166"/>
        <v/>
      </c>
      <c r="O147" s="198" t="str">
        <f>IF(B147="","",SUM(D146,F144,H145))</f>
        <v/>
      </c>
      <c r="P147" s="198" t="str">
        <f t="shared" si="167"/>
        <v/>
      </c>
      <c r="Q147" s="123" t="str">
        <f t="shared" si="168"/>
        <v/>
      </c>
      <c r="R147" s="124"/>
      <c r="AP147" s="38"/>
      <c r="AQ147" s="40" t="str">
        <f>IF(D146="","",IF(D147="","",IF(D146&lt;D147,"V",IF(D146&gt;D147,"D","N"))))</f>
        <v/>
      </c>
      <c r="AR147" s="38"/>
      <c r="AS147" s="40" t="str">
        <f>IF(F144="","",IF(F147="","",IF(F144&lt;F147,"V",IF(F144&gt;F147,"D","N"))))</f>
        <v/>
      </c>
      <c r="AT147" s="38"/>
      <c r="AU147" s="40" t="str">
        <f>IF(H145="","",IF(H147="","",IF(H145&lt;H147,"V",IF(H145&gt;H147,"D","N"))))</f>
        <v/>
      </c>
      <c r="AV147" s="27" t="str">
        <f t="shared" si="169"/>
        <v/>
      </c>
      <c r="AW147" s="112" t="str">
        <f t="shared" si="170"/>
        <v/>
      </c>
      <c r="AX147" s="122"/>
    </row>
    <row r="148" spans="1:50">
      <c r="A148" s="97"/>
    </row>
    <row r="149" spans="1:50">
      <c r="A149" s="97"/>
    </row>
    <row r="150" spans="1:50" ht="15" customHeight="1">
      <c r="A150" s="97"/>
      <c r="B150" s="243" t="s">
        <v>293</v>
      </c>
      <c r="C150" s="33"/>
      <c r="D150" s="34"/>
      <c r="E150" s="34" t="s">
        <v>366</v>
      </c>
      <c r="F150" s="34"/>
      <c r="G150" s="34"/>
      <c r="H150" s="35"/>
      <c r="I150" s="33"/>
      <c r="J150" s="34"/>
      <c r="K150" s="34" t="str">
        <f>"SUIVI DES MATCHS (G="&amp;IF($E$4="",0,$E$4)&amp;"pts / N="&amp;IF($E$5="",0,$E$5)&amp;"pts / P="&amp;IF($E$6="",0,$E$6)&amp;"pts)"</f>
        <v>SUIVI DES MATCHS (G=0pts / N=0pts / P=0pts)</v>
      </c>
      <c r="L150" s="34"/>
      <c r="M150" s="35"/>
      <c r="N150" s="33"/>
      <c r="O150" s="34" t="s">
        <v>221</v>
      </c>
      <c r="P150" s="35"/>
      <c r="Q150" s="290" t="s">
        <v>349</v>
      </c>
      <c r="R150" s="229" t="s">
        <v>349</v>
      </c>
      <c r="AP150" s="52"/>
      <c r="AQ150" s="36"/>
      <c r="AR150" s="49" t="s">
        <v>230</v>
      </c>
      <c r="AS150" s="36"/>
      <c r="AT150" s="36"/>
      <c r="AU150" s="36"/>
      <c r="AV150" s="108" t="s">
        <v>334</v>
      </c>
      <c r="AW150" s="108" t="s">
        <v>229</v>
      </c>
      <c r="AX150" s="121"/>
    </row>
    <row r="151" spans="1:50" ht="15" customHeight="1">
      <c r="A151" s="97"/>
      <c r="B151" s="32" t="s">
        <v>317</v>
      </c>
      <c r="C151" s="32" t="s">
        <v>217</v>
      </c>
      <c r="D151" s="32" t="s">
        <v>218</v>
      </c>
      <c r="E151" s="32" t="s">
        <v>219</v>
      </c>
      <c r="F151" s="32" t="s">
        <v>241</v>
      </c>
      <c r="G151" s="32" t="s">
        <v>242</v>
      </c>
      <c r="H151" s="32" t="s">
        <v>243</v>
      </c>
      <c r="I151" s="32" t="s">
        <v>222</v>
      </c>
      <c r="J151" s="32" t="s">
        <v>223</v>
      </c>
      <c r="K151" s="32" t="s">
        <v>224</v>
      </c>
      <c r="L151" s="32" t="s">
        <v>225</v>
      </c>
      <c r="M151" s="171" t="s">
        <v>220</v>
      </c>
      <c r="N151" s="32" t="s">
        <v>226</v>
      </c>
      <c r="O151" s="32" t="s">
        <v>227</v>
      </c>
      <c r="P151" s="32" t="s">
        <v>270</v>
      </c>
      <c r="Q151" s="291"/>
      <c r="R151" s="245" t="s">
        <v>368</v>
      </c>
      <c r="AP151" s="30" t="s">
        <v>217</v>
      </c>
      <c r="AQ151" s="30" t="s">
        <v>218</v>
      </c>
      <c r="AR151" s="30" t="s">
        <v>219</v>
      </c>
      <c r="AS151" s="30" t="s">
        <v>241</v>
      </c>
      <c r="AT151" s="30" t="s">
        <v>242</v>
      </c>
      <c r="AU151" s="30" t="s">
        <v>243</v>
      </c>
      <c r="AV151" s="110" t="s">
        <v>335</v>
      </c>
      <c r="AW151" s="110" t="s">
        <v>336</v>
      </c>
      <c r="AX151" s="121"/>
    </row>
    <row r="152" spans="1:50" ht="15" customHeight="1">
      <c r="A152" s="97"/>
      <c r="B152" s="195"/>
      <c r="C152" s="196"/>
      <c r="D152" s="197"/>
      <c r="E152" s="197"/>
      <c r="F152" s="196"/>
      <c r="G152" s="196"/>
      <c r="H152" s="257" t="str">
        <f>IF($E$7="OUI","A","")</f>
        <v/>
      </c>
      <c r="I152" s="198" t="str">
        <f>IF(B152="","",COUNT(C152:H152))</f>
        <v/>
      </c>
      <c r="J152" s="198" t="str">
        <f>IF(B152="","",COUNTIF($AP152:$AU152,"V"))</f>
        <v/>
      </c>
      <c r="K152" s="198" t="str">
        <f>IF(B152="","",COUNTIF($AP152:$AU152,"N"))</f>
        <v/>
      </c>
      <c r="L152" s="198" t="str">
        <f>IF(B152="","",COUNTIF($AP152:$AU152,"D"))</f>
        <v/>
      </c>
      <c r="M152" s="198" t="str">
        <f>IF(B152="","",(J152*$E$4)+(K152*$E$5)+(L152*$E$6))</f>
        <v/>
      </c>
      <c r="N152" s="198" t="str">
        <f>IF(B152="","",SUM(C152:H152))</f>
        <v/>
      </c>
      <c r="O152" s="198" t="str">
        <f>IF(B152="","",SUM(C153,F155,G154))</f>
        <v/>
      </c>
      <c r="P152" s="198" t="str">
        <f>IF(B152="","",N152-O152)</f>
        <v/>
      </c>
      <c r="Q152" s="123" t="str">
        <f>IF(B152="","",IF(AW152=1,"1er",IF(AW152=2,"2ème",IF(AW152=3,"3ème",IF(AW152=4,"4ème","")))))</f>
        <v/>
      </c>
      <c r="R152" s="124"/>
      <c r="AP152" s="40" t="str">
        <f>IF(C152="","",IF(C153="","",IF(C152&gt;C153,"V",IF(C152&lt;C153,"D","N"))))</f>
        <v/>
      </c>
      <c r="AQ152" s="38"/>
      <c r="AR152" s="38"/>
      <c r="AS152" s="40" t="str">
        <f>IF(F152="","",IF(F155="","",IF(F152&gt;F155,"V",IF(F152&lt;F155,"D","N"))))</f>
        <v/>
      </c>
      <c r="AT152" s="40" t="str">
        <f>IF(G152="","",IF(G154="","",IF(G152&gt;G154,"V",IF(G152&lt;G154,"D","N"))))</f>
        <v/>
      </c>
      <c r="AU152" s="38"/>
      <c r="AV152" s="27" t="str">
        <f>IF(B152="","",IF(I152=0,"",M152*1000000+P152*1000+N152))</f>
        <v/>
      </c>
      <c r="AW152" s="112" t="str">
        <f>IF(AV152="","",RANK(AV152,$AV$152:$AV$155,0))</f>
        <v/>
      </c>
      <c r="AX152" s="122"/>
    </row>
    <row r="153" spans="1:50" ht="15" customHeight="1">
      <c r="A153" s="97"/>
      <c r="B153" s="195"/>
      <c r="C153" s="196"/>
      <c r="D153" s="257" t="str">
        <f>IF($E$7="OUI","A","")</f>
        <v/>
      </c>
      <c r="E153" s="196"/>
      <c r="F153" s="197"/>
      <c r="G153" s="257" t="str">
        <f>IF($E$7="OUI","A","")</f>
        <v/>
      </c>
      <c r="H153" s="196"/>
      <c r="I153" s="198" t="str">
        <f t="shared" ref="I153:I155" si="171">IF(B153="","",COUNT(C153:H153))</f>
        <v/>
      </c>
      <c r="J153" s="198" t="str">
        <f t="shared" ref="J153:J155" si="172">IF(B153="","",COUNTIF($AP153:$AU153,"V"))</f>
        <v/>
      </c>
      <c r="K153" s="198" t="str">
        <f t="shared" ref="K153:K155" si="173">IF(B153="","",COUNTIF($AP153:$AU153,"N"))</f>
        <v/>
      </c>
      <c r="L153" s="198" t="str">
        <f t="shared" ref="L153:L155" si="174">IF(B153="","",COUNTIF($AP153:$AU153,"D"))</f>
        <v/>
      </c>
      <c r="M153" s="198" t="str">
        <f>IF(B153="","",(J153*$E$4)+(K153*$E$5)+(L153*$E$6))</f>
        <v/>
      </c>
      <c r="N153" s="198" t="str">
        <f t="shared" ref="N153:N155" si="175">IF(B153="","",SUM(C153:H153))</f>
        <v/>
      </c>
      <c r="O153" s="198" t="str">
        <f>IF(B153="","",SUM(C152,E154,H155))</f>
        <v/>
      </c>
      <c r="P153" s="198" t="str">
        <f t="shared" ref="P153:P155" si="176">IF(B153="","",N153-O153)</f>
        <v/>
      </c>
      <c r="Q153" s="123" t="str">
        <f t="shared" ref="Q153:Q155" si="177">IF(B153="","",IF(AW153=1,"1er",IF(AW153=2,"2ème",IF(AW153=3,"3ème",IF(AW153=4,"4ème","")))))</f>
        <v/>
      </c>
      <c r="R153" s="124"/>
      <c r="AP153" s="40" t="str">
        <f>IF(C152="","",IF(C153="","",IF(C152&lt;C153,"V",IF(C152&gt;C153,"D","N"))))</f>
        <v/>
      </c>
      <c r="AQ153" s="38"/>
      <c r="AR153" s="40" t="str">
        <f>IF(E153="","",IF(E154="","",IF(E153&gt;E154,"V",IF(E153&lt;E154,"D","N"))))</f>
        <v/>
      </c>
      <c r="AS153" s="38"/>
      <c r="AT153" s="38"/>
      <c r="AU153" s="40" t="str">
        <f>IF(H153="","",IF(H155="","",IF(H153&gt;H155,"V",IF(H153&lt;H155,"D","N"))))</f>
        <v/>
      </c>
      <c r="AV153" s="27" t="str">
        <f t="shared" ref="AV153:AV155" si="178">IF(B153="","",IF(I153=0,"",M153*1000000+P153*1000+N153))</f>
        <v/>
      </c>
      <c r="AW153" s="112" t="str">
        <f t="shared" ref="AW153:AW155" si="179">IF(AV153="","",RANK(AV153,$AV$152:$AV$155,0))</f>
        <v/>
      </c>
      <c r="AX153" s="122"/>
    </row>
    <row r="154" spans="1:50" ht="15" customHeight="1">
      <c r="A154" s="97"/>
      <c r="B154" s="195"/>
      <c r="C154" s="197"/>
      <c r="D154" s="196"/>
      <c r="E154" s="196"/>
      <c r="F154" s="257" t="str">
        <f>IF($E$7="OUI","A","")</f>
        <v/>
      </c>
      <c r="G154" s="196"/>
      <c r="H154" s="197"/>
      <c r="I154" s="198" t="str">
        <f t="shared" si="171"/>
        <v/>
      </c>
      <c r="J154" s="198" t="str">
        <f t="shared" si="172"/>
        <v/>
      </c>
      <c r="K154" s="198" t="str">
        <f t="shared" si="173"/>
        <v/>
      </c>
      <c r="L154" s="198" t="str">
        <f t="shared" si="174"/>
        <v/>
      </c>
      <c r="M154" s="198" t="str">
        <f>IF(B154="","",(J154*$E$4)+(K154*$E$5)+(L154*$E$6))</f>
        <v/>
      </c>
      <c r="N154" s="198" t="str">
        <f t="shared" si="175"/>
        <v/>
      </c>
      <c r="O154" s="198" t="str">
        <f>IF(B154="","",SUM(D155,E153,G152))</f>
        <v/>
      </c>
      <c r="P154" s="198" t="str">
        <f t="shared" si="176"/>
        <v/>
      </c>
      <c r="Q154" s="123" t="str">
        <f t="shared" si="177"/>
        <v/>
      </c>
      <c r="R154" s="124"/>
      <c r="AP154" s="38"/>
      <c r="AQ154" s="40" t="str">
        <f>IF(D154="","",IF(D155="","",IF(D154&gt;D155,"V",IF(D154&lt;D155,"D","N"))))</f>
        <v/>
      </c>
      <c r="AR154" s="40" t="str">
        <f>IF(E153="","",IF(E154="","",IF(E153&lt;E154,"V",IF(E153&gt;E154,"D","N"))))</f>
        <v/>
      </c>
      <c r="AS154" s="38"/>
      <c r="AT154" s="40" t="str">
        <f>IF(G152="","",IF(G154="","",IF(G152&lt;G154,"V",IF(G152&gt;G154,"D","N"))))</f>
        <v/>
      </c>
      <c r="AU154" s="38"/>
      <c r="AV154" s="27" t="str">
        <f t="shared" si="178"/>
        <v/>
      </c>
      <c r="AW154" s="112" t="str">
        <f t="shared" si="179"/>
        <v/>
      </c>
      <c r="AX154" s="122"/>
    </row>
    <row r="155" spans="1:50" ht="15" customHeight="1">
      <c r="A155" s="97"/>
      <c r="B155" s="195"/>
      <c r="C155" s="257" t="str">
        <f>IF($E$7="OUI","A","")</f>
        <v/>
      </c>
      <c r="D155" s="196"/>
      <c r="E155" s="257" t="str">
        <f>IF($E$7="OUI","A","")</f>
        <v/>
      </c>
      <c r="F155" s="196"/>
      <c r="G155" s="197"/>
      <c r="H155" s="196"/>
      <c r="I155" s="198" t="str">
        <f t="shared" si="171"/>
        <v/>
      </c>
      <c r="J155" s="198" t="str">
        <f t="shared" si="172"/>
        <v/>
      </c>
      <c r="K155" s="198" t="str">
        <f t="shared" si="173"/>
        <v/>
      </c>
      <c r="L155" s="198" t="str">
        <f t="shared" si="174"/>
        <v/>
      </c>
      <c r="M155" s="198" t="str">
        <f>IF(B155="","",(J155*$E$4)+(K155*$E$5)+(L155*$E$6))</f>
        <v/>
      </c>
      <c r="N155" s="198" t="str">
        <f t="shared" si="175"/>
        <v/>
      </c>
      <c r="O155" s="198" t="str">
        <f>IF(B155="","",SUM(D154,F152,H153))</f>
        <v/>
      </c>
      <c r="P155" s="198" t="str">
        <f t="shared" si="176"/>
        <v/>
      </c>
      <c r="Q155" s="123" t="str">
        <f t="shared" si="177"/>
        <v/>
      </c>
      <c r="R155" s="124"/>
      <c r="AP155" s="38"/>
      <c r="AQ155" s="40" t="str">
        <f>IF(D154="","",IF(D155="","",IF(D154&lt;D155,"V",IF(D154&gt;D155,"D","N"))))</f>
        <v/>
      </c>
      <c r="AR155" s="38"/>
      <c r="AS155" s="40" t="str">
        <f>IF(F152="","",IF(F155="","",IF(F152&lt;F155,"V",IF(F152&gt;F155,"D","N"))))</f>
        <v/>
      </c>
      <c r="AT155" s="38"/>
      <c r="AU155" s="40" t="str">
        <f>IF(H153="","",IF(H155="","",IF(H153&lt;H155,"V",IF(H153&gt;H155,"D","N"))))</f>
        <v/>
      </c>
      <c r="AV155" s="27" t="str">
        <f t="shared" si="178"/>
        <v/>
      </c>
      <c r="AW155" s="112" t="str">
        <f t="shared" si="179"/>
        <v/>
      </c>
      <c r="AX155" s="122"/>
    </row>
    <row r="156" spans="1:50">
      <c r="A156" s="97"/>
    </row>
    <row r="157" spans="1:50">
      <c r="A157" s="97"/>
    </row>
    <row r="158" spans="1:50" ht="15" customHeight="1">
      <c r="A158" s="97"/>
      <c r="B158" s="243" t="s">
        <v>294</v>
      </c>
      <c r="C158" s="33"/>
      <c r="D158" s="34"/>
      <c r="E158" s="34" t="s">
        <v>366</v>
      </c>
      <c r="F158" s="34"/>
      <c r="G158" s="34"/>
      <c r="H158" s="35"/>
      <c r="I158" s="33"/>
      <c r="J158" s="34"/>
      <c r="K158" s="34" t="str">
        <f>"SUIVI DES MATCHS (G="&amp;IF($E$4="",0,$E$4)&amp;"pts / N="&amp;IF($E$5="",0,$E$5)&amp;"pts / P="&amp;IF($E$6="",0,$E$6)&amp;"pts)"</f>
        <v>SUIVI DES MATCHS (G=0pts / N=0pts / P=0pts)</v>
      </c>
      <c r="L158" s="34"/>
      <c r="M158" s="35"/>
      <c r="N158" s="33"/>
      <c r="O158" s="34" t="s">
        <v>221</v>
      </c>
      <c r="P158" s="35"/>
      <c r="Q158" s="290" t="s">
        <v>349</v>
      </c>
      <c r="R158" s="229" t="s">
        <v>349</v>
      </c>
      <c r="AP158" s="52"/>
      <c r="AQ158" s="36"/>
      <c r="AR158" s="49" t="s">
        <v>230</v>
      </c>
      <c r="AS158" s="36"/>
      <c r="AT158" s="36"/>
      <c r="AU158" s="36"/>
      <c r="AV158" s="108" t="s">
        <v>334</v>
      </c>
      <c r="AW158" s="108" t="s">
        <v>229</v>
      </c>
      <c r="AX158" s="121"/>
    </row>
    <row r="159" spans="1:50" ht="15" customHeight="1">
      <c r="A159" s="97"/>
      <c r="B159" s="32" t="s">
        <v>317</v>
      </c>
      <c r="C159" s="32" t="s">
        <v>217</v>
      </c>
      <c r="D159" s="32" t="s">
        <v>218</v>
      </c>
      <c r="E159" s="32" t="s">
        <v>219</v>
      </c>
      <c r="F159" s="32" t="s">
        <v>241</v>
      </c>
      <c r="G159" s="32" t="s">
        <v>242</v>
      </c>
      <c r="H159" s="32" t="s">
        <v>243</v>
      </c>
      <c r="I159" s="32" t="s">
        <v>222</v>
      </c>
      <c r="J159" s="32" t="s">
        <v>223</v>
      </c>
      <c r="K159" s="32" t="s">
        <v>224</v>
      </c>
      <c r="L159" s="32" t="s">
        <v>225</v>
      </c>
      <c r="M159" s="171" t="s">
        <v>220</v>
      </c>
      <c r="N159" s="32" t="s">
        <v>226</v>
      </c>
      <c r="O159" s="32" t="s">
        <v>227</v>
      </c>
      <c r="P159" s="32" t="s">
        <v>270</v>
      </c>
      <c r="Q159" s="291"/>
      <c r="R159" s="245" t="s">
        <v>368</v>
      </c>
      <c r="AP159" s="30" t="s">
        <v>217</v>
      </c>
      <c r="AQ159" s="30" t="s">
        <v>218</v>
      </c>
      <c r="AR159" s="30" t="s">
        <v>219</v>
      </c>
      <c r="AS159" s="30" t="s">
        <v>241</v>
      </c>
      <c r="AT159" s="30" t="s">
        <v>242</v>
      </c>
      <c r="AU159" s="30" t="s">
        <v>243</v>
      </c>
      <c r="AV159" s="110" t="s">
        <v>335</v>
      </c>
      <c r="AW159" s="110" t="s">
        <v>336</v>
      </c>
      <c r="AX159" s="121"/>
    </row>
    <row r="160" spans="1:50" ht="15" customHeight="1">
      <c r="A160" s="97"/>
      <c r="B160" s="195"/>
      <c r="C160" s="196"/>
      <c r="D160" s="197"/>
      <c r="E160" s="197"/>
      <c r="F160" s="196"/>
      <c r="G160" s="196"/>
      <c r="H160" s="257" t="str">
        <f>IF($E$7="OUI","A","")</f>
        <v/>
      </c>
      <c r="I160" s="198" t="str">
        <f>IF(B160="","",COUNT(C160:H160))</f>
        <v/>
      </c>
      <c r="J160" s="198" t="str">
        <f>IF(B160="","",COUNTIF($AP160:$AU160,"V"))</f>
        <v/>
      </c>
      <c r="K160" s="198" t="str">
        <f>IF(B160="","",COUNTIF($AP160:$AU160,"N"))</f>
        <v/>
      </c>
      <c r="L160" s="198" t="str">
        <f>IF(B160="","",COUNTIF($AP160:$AU160,"D"))</f>
        <v/>
      </c>
      <c r="M160" s="198" t="str">
        <f>IF(B160="","",(J160*$E$4)+(K160*$E$5)+(L160*$E$6))</f>
        <v/>
      </c>
      <c r="N160" s="198" t="str">
        <f>IF(B160="","",SUM(C160:H160))</f>
        <v/>
      </c>
      <c r="O160" s="198" t="str">
        <f>IF(B160="","",SUM(C161,F163,G162))</f>
        <v/>
      </c>
      <c r="P160" s="198" t="str">
        <f>IF(B160="","",N160-O160)</f>
        <v/>
      </c>
      <c r="Q160" s="123" t="str">
        <f>IF(B160="","",IF(AW160=1,"1er",IF(AW160=2,"2ème",IF(AW160=3,"3ème",IF(AW160=4,"4ème","")))))</f>
        <v/>
      </c>
      <c r="R160" s="124"/>
      <c r="AP160" s="40" t="str">
        <f>IF(C160="","",IF(C161="","",IF(C160&gt;C161,"V",IF(C160&lt;C161,"D","N"))))</f>
        <v/>
      </c>
      <c r="AQ160" s="38"/>
      <c r="AR160" s="38"/>
      <c r="AS160" s="40" t="str">
        <f>IF(F160="","",IF(F163="","",IF(F160&gt;F163,"V",IF(F160&lt;F163,"D","N"))))</f>
        <v/>
      </c>
      <c r="AT160" s="40" t="str">
        <f>IF(G160="","",IF(G162="","",IF(G160&gt;G162,"V",IF(G160&lt;G162,"D","N"))))</f>
        <v/>
      </c>
      <c r="AU160" s="38"/>
      <c r="AV160" s="27" t="str">
        <f>IF(B160="","",IF(I160=0,"",M160*1000000+P160*1000+N160))</f>
        <v/>
      </c>
      <c r="AW160" s="112" t="str">
        <f>IF(AV160="","",RANK(AV160,$AV$160:$AV$163,0))</f>
        <v/>
      </c>
      <c r="AX160" s="122"/>
    </row>
    <row r="161" spans="1:54" ht="15" customHeight="1">
      <c r="A161" s="97"/>
      <c r="B161" s="195"/>
      <c r="C161" s="196"/>
      <c r="D161" s="257" t="str">
        <f>IF($E$7="OUI","A","")</f>
        <v/>
      </c>
      <c r="E161" s="196"/>
      <c r="F161" s="197"/>
      <c r="G161" s="257" t="str">
        <f>IF($E$7="OUI","A","")</f>
        <v/>
      </c>
      <c r="H161" s="196"/>
      <c r="I161" s="198" t="str">
        <f t="shared" ref="I161:I163" si="180">IF(B161="","",COUNT(C161:H161))</f>
        <v/>
      </c>
      <c r="J161" s="198" t="str">
        <f t="shared" ref="J161:J163" si="181">IF(B161="","",COUNTIF($AP161:$AU161,"V"))</f>
        <v/>
      </c>
      <c r="K161" s="198" t="str">
        <f t="shared" ref="K161:K163" si="182">IF(B161="","",COUNTIF($AP161:$AU161,"N"))</f>
        <v/>
      </c>
      <c r="L161" s="198" t="str">
        <f t="shared" ref="L161:L163" si="183">IF(B161="","",COUNTIF($AP161:$AU161,"D"))</f>
        <v/>
      </c>
      <c r="M161" s="198" t="str">
        <f>IF(B161="","",(J161*$E$4)+(K161*$E$5)+(L161*$E$6))</f>
        <v/>
      </c>
      <c r="N161" s="198" t="str">
        <f t="shared" ref="N161:N163" si="184">IF(B161="","",SUM(C161:H161))</f>
        <v/>
      </c>
      <c r="O161" s="198" t="str">
        <f>IF(B161="","",SUM(C160,E162,H163))</f>
        <v/>
      </c>
      <c r="P161" s="198" t="str">
        <f t="shared" ref="P161:P163" si="185">IF(B161="","",N161-O161)</f>
        <v/>
      </c>
      <c r="Q161" s="123" t="str">
        <f t="shared" ref="Q161:Q163" si="186">IF(B161="","",IF(AW161=1,"1er",IF(AW161=2,"2ème",IF(AW161=3,"3ème",IF(AW161=4,"4ème","")))))</f>
        <v/>
      </c>
      <c r="R161" s="124"/>
      <c r="AP161" s="40" t="str">
        <f>IF(C160="","",IF(C161="","",IF(C160&lt;C161,"V",IF(C160&gt;C161,"D","N"))))</f>
        <v/>
      </c>
      <c r="AQ161" s="38"/>
      <c r="AR161" s="40" t="str">
        <f>IF(E161="","",IF(E162="","",IF(E161&gt;E162,"V",IF(E161&lt;E162,"D","N"))))</f>
        <v/>
      </c>
      <c r="AS161" s="38"/>
      <c r="AT161" s="38"/>
      <c r="AU161" s="40" t="str">
        <f>IF(H161="","",IF(H163="","",IF(H161&gt;H163,"V",IF(H161&lt;H163,"D","N"))))</f>
        <v/>
      </c>
      <c r="AV161" s="27" t="str">
        <f t="shared" ref="AV161:AV163" si="187">IF(B161="","",IF(I161=0,"",M161*1000000+P161*1000+N161))</f>
        <v/>
      </c>
      <c r="AW161" s="112" t="str">
        <f t="shared" ref="AW161:AW163" si="188">IF(AV161="","",RANK(AV161,$AV$160:$AV$163,0))</f>
        <v/>
      </c>
      <c r="AX161" s="122"/>
    </row>
    <row r="162" spans="1:54" ht="15" customHeight="1">
      <c r="A162" s="97"/>
      <c r="B162" s="195"/>
      <c r="C162" s="197"/>
      <c r="D162" s="196"/>
      <c r="E162" s="196"/>
      <c r="F162" s="257" t="str">
        <f>IF($E$7="OUI","A","")</f>
        <v/>
      </c>
      <c r="G162" s="196"/>
      <c r="H162" s="197"/>
      <c r="I162" s="198" t="str">
        <f t="shared" si="180"/>
        <v/>
      </c>
      <c r="J162" s="198" t="str">
        <f t="shared" si="181"/>
        <v/>
      </c>
      <c r="K162" s="198" t="str">
        <f t="shared" si="182"/>
        <v/>
      </c>
      <c r="L162" s="198" t="str">
        <f t="shared" si="183"/>
        <v/>
      </c>
      <c r="M162" s="198" t="str">
        <f>IF(B162="","",(J162*$E$4)+(K162*$E$5)+(L162*$E$6))</f>
        <v/>
      </c>
      <c r="N162" s="198" t="str">
        <f t="shared" si="184"/>
        <v/>
      </c>
      <c r="O162" s="198" t="str">
        <f>IF(B162="","",SUM(D163,E161,G160))</f>
        <v/>
      </c>
      <c r="P162" s="198" t="str">
        <f t="shared" si="185"/>
        <v/>
      </c>
      <c r="Q162" s="123" t="str">
        <f t="shared" si="186"/>
        <v/>
      </c>
      <c r="R162" s="124"/>
      <c r="AP162" s="38"/>
      <c r="AQ162" s="40" t="str">
        <f>IF(D162="","",IF(D163="","",IF(D162&gt;D163,"V",IF(D162&lt;D163,"D","N"))))</f>
        <v/>
      </c>
      <c r="AR162" s="40" t="str">
        <f>IF(E161="","",IF(E162="","",IF(E161&lt;E162,"V",IF(E161&gt;E162,"D","N"))))</f>
        <v/>
      </c>
      <c r="AS162" s="38"/>
      <c r="AT162" s="40" t="str">
        <f>IF(G160="","",IF(G162="","",IF(G160&lt;G162,"V",IF(G160&gt;G162,"D","N"))))</f>
        <v/>
      </c>
      <c r="AU162" s="38"/>
      <c r="AV162" s="27" t="str">
        <f t="shared" si="187"/>
        <v/>
      </c>
      <c r="AW162" s="112" t="str">
        <f t="shared" si="188"/>
        <v/>
      </c>
      <c r="AX162" s="122"/>
    </row>
    <row r="163" spans="1:54" ht="15" customHeight="1">
      <c r="A163" s="97"/>
      <c r="B163" s="195"/>
      <c r="C163" s="257" t="str">
        <f>IF($E$7="OUI","A","")</f>
        <v/>
      </c>
      <c r="D163" s="196"/>
      <c r="E163" s="257" t="str">
        <f>IF($E$7="OUI","A","")</f>
        <v/>
      </c>
      <c r="F163" s="196"/>
      <c r="G163" s="197"/>
      <c r="H163" s="196"/>
      <c r="I163" s="198" t="str">
        <f t="shared" si="180"/>
        <v/>
      </c>
      <c r="J163" s="198" t="str">
        <f t="shared" si="181"/>
        <v/>
      </c>
      <c r="K163" s="198" t="str">
        <f t="shared" si="182"/>
        <v/>
      </c>
      <c r="L163" s="198" t="str">
        <f t="shared" si="183"/>
        <v/>
      </c>
      <c r="M163" s="198" t="str">
        <f>IF(B163="","",(J163*$E$4)+(K163*$E$5)+(L163*$E$6))</f>
        <v/>
      </c>
      <c r="N163" s="198" t="str">
        <f t="shared" si="184"/>
        <v/>
      </c>
      <c r="O163" s="198" t="str">
        <f>IF(B163="","",SUM(D162,F160,H161))</f>
        <v/>
      </c>
      <c r="P163" s="198" t="str">
        <f t="shared" si="185"/>
        <v/>
      </c>
      <c r="Q163" s="123" t="str">
        <f t="shared" si="186"/>
        <v/>
      </c>
      <c r="R163" s="124"/>
      <c r="AP163" s="38"/>
      <c r="AQ163" s="40" t="str">
        <f>IF(D162="","",IF(D163="","",IF(D162&lt;D163,"V",IF(D162&gt;D163,"D","N"))))</f>
        <v/>
      </c>
      <c r="AR163" s="38"/>
      <c r="AS163" s="40" t="str">
        <f>IF(F160="","",IF(F163="","",IF(F160&lt;F163,"V",IF(F160&gt;F163,"D","N"))))</f>
        <v/>
      </c>
      <c r="AT163" s="38"/>
      <c r="AU163" s="40" t="str">
        <f>IF(H161="","",IF(H163="","",IF(H161&lt;H163,"V",IF(H161&gt;H163,"D","N"))))</f>
        <v/>
      </c>
      <c r="AV163" s="27" t="str">
        <f t="shared" si="187"/>
        <v/>
      </c>
      <c r="AW163" s="112" t="str">
        <f t="shared" si="188"/>
        <v/>
      </c>
      <c r="AX163" s="122"/>
    </row>
    <row r="164" spans="1:54">
      <c r="A164" s="97"/>
    </row>
    <row r="165" spans="1:54">
      <c r="A165" s="97"/>
    </row>
    <row r="166" spans="1:54" ht="15" customHeight="1">
      <c r="A166" s="97"/>
      <c r="B166" s="244" t="s">
        <v>273</v>
      </c>
      <c r="C166" s="33"/>
      <c r="D166" s="34"/>
      <c r="E166" s="172"/>
      <c r="F166" s="34"/>
      <c r="G166" s="34" t="s">
        <v>366</v>
      </c>
      <c r="H166" s="34"/>
      <c r="I166" s="34"/>
      <c r="J166" s="34"/>
      <c r="K166" s="34"/>
      <c r="L166" s="35"/>
      <c r="M166" s="34"/>
      <c r="N166" s="34"/>
      <c r="O166" s="34" t="str">
        <f>"SUIVI DES MATCHS (G="&amp;IF($E$4="",0,$E$4)&amp;"pts / N="&amp;IF($E$5="",0,$E$5)&amp;"pts / P="&amp;IF($E$6="",0,$E$6)&amp;"pts)"</f>
        <v>SUIVI DES MATCHS (G=0pts / N=0pts / P=0pts)</v>
      </c>
      <c r="P166" s="34"/>
      <c r="Q166" s="35"/>
      <c r="R166" s="33"/>
      <c r="S166" s="34" t="s">
        <v>221</v>
      </c>
      <c r="T166" s="35"/>
      <c r="U166" s="290" t="s">
        <v>349</v>
      </c>
      <c r="V166" s="229" t="s">
        <v>349</v>
      </c>
      <c r="AP166" s="52"/>
      <c r="AQ166" s="36"/>
      <c r="AR166" s="39"/>
      <c r="AS166" s="36"/>
      <c r="AT166" s="49" t="s">
        <v>230</v>
      </c>
      <c r="AU166" s="36"/>
      <c r="AV166" s="36"/>
      <c r="AW166" s="36"/>
      <c r="AX166" s="36"/>
      <c r="AY166" s="45"/>
      <c r="AZ166" s="108" t="s">
        <v>334</v>
      </c>
      <c r="BA166" s="108" t="s">
        <v>229</v>
      </c>
      <c r="BB166" s="121"/>
    </row>
    <row r="167" spans="1:54" ht="15" customHeight="1">
      <c r="A167" s="97"/>
      <c r="B167" s="32" t="s">
        <v>317</v>
      </c>
      <c r="C167" s="171" t="s">
        <v>217</v>
      </c>
      <c r="D167" s="171" t="s">
        <v>218</v>
      </c>
      <c r="E167" s="171" t="s">
        <v>219</v>
      </c>
      <c r="F167" s="171" t="s">
        <v>241</v>
      </c>
      <c r="G167" s="171" t="s">
        <v>242</v>
      </c>
      <c r="H167" s="171" t="s">
        <v>243</v>
      </c>
      <c r="I167" s="171" t="s">
        <v>246</v>
      </c>
      <c r="J167" s="171" t="s">
        <v>247</v>
      </c>
      <c r="K167" s="171" t="s">
        <v>248</v>
      </c>
      <c r="L167" s="173" t="s">
        <v>249</v>
      </c>
      <c r="M167" s="32" t="s">
        <v>222</v>
      </c>
      <c r="N167" s="32" t="s">
        <v>223</v>
      </c>
      <c r="O167" s="32" t="s">
        <v>224</v>
      </c>
      <c r="P167" s="32" t="s">
        <v>225</v>
      </c>
      <c r="Q167" s="171" t="s">
        <v>220</v>
      </c>
      <c r="R167" s="32" t="s">
        <v>226</v>
      </c>
      <c r="S167" s="32" t="s">
        <v>227</v>
      </c>
      <c r="T167" s="32" t="s">
        <v>270</v>
      </c>
      <c r="U167" s="291"/>
      <c r="V167" s="245" t="s">
        <v>368</v>
      </c>
      <c r="AP167" s="30" t="s">
        <v>217</v>
      </c>
      <c r="AQ167" s="30" t="s">
        <v>218</v>
      </c>
      <c r="AR167" s="30" t="s">
        <v>219</v>
      </c>
      <c r="AS167" s="30" t="s">
        <v>241</v>
      </c>
      <c r="AT167" s="30" t="s">
        <v>242</v>
      </c>
      <c r="AU167" s="30" t="s">
        <v>243</v>
      </c>
      <c r="AV167" s="30" t="s">
        <v>246</v>
      </c>
      <c r="AW167" s="30" t="s">
        <v>247</v>
      </c>
      <c r="AX167" s="30" t="s">
        <v>248</v>
      </c>
      <c r="AY167" s="30" t="s">
        <v>249</v>
      </c>
      <c r="AZ167" s="110" t="s">
        <v>335</v>
      </c>
      <c r="BA167" s="110" t="s">
        <v>336</v>
      </c>
      <c r="BB167" s="121"/>
    </row>
    <row r="168" spans="1:54" ht="15" customHeight="1">
      <c r="A168" s="97"/>
      <c r="B168" s="195"/>
      <c r="C168" s="196"/>
      <c r="D168" s="221"/>
      <c r="E168" s="196"/>
      <c r="F168" s="258" t="str">
        <f>IF($E$7="OUI","A","")</f>
        <v/>
      </c>
      <c r="G168" s="222"/>
      <c r="H168" s="196"/>
      <c r="I168" s="258" t="str">
        <f>IF($E$7="OUI","A","")</f>
        <v/>
      </c>
      <c r="J168" s="222"/>
      <c r="K168" s="196"/>
      <c r="L168" s="248"/>
      <c r="M168" s="198" t="str">
        <f>IF(B168="","",COUNT(C168:L168))</f>
        <v/>
      </c>
      <c r="N168" s="201" t="str">
        <f>IF(B168="","",COUNTIF($AP168:$AY168,"V"))</f>
        <v/>
      </c>
      <c r="O168" s="198" t="str">
        <f>IF(B168="","",COUNTIF($AP168:$AY168,"N"))</f>
        <v/>
      </c>
      <c r="P168" s="198" t="str">
        <f>IF(B168="","",COUNTIF($AP168:$AY168,"D"))</f>
        <v/>
      </c>
      <c r="Q168" s="198" t="str">
        <f>IF(B168="","",(N168*$E$4)+(O168*$E$5)+(P168*$E$6))</f>
        <v/>
      </c>
      <c r="R168" s="198" t="str">
        <f>IF(B168="","",SUM(C168:L168))</f>
        <v/>
      </c>
      <c r="S168" s="198" t="str">
        <f>IF(B168="","",SUM(C169,E172,H170,K171))</f>
        <v/>
      </c>
      <c r="T168" s="198" t="str">
        <f>IF(B168="","",R168-S168)</f>
        <v/>
      </c>
      <c r="U168" s="123" t="str">
        <f>IF(B168="","",IF(BA168=1,"1er",IF(BA168=2,"2ème",IF(BA168=3,"3ème",IF(BA168=4,"4ème",IF(BA168=5,"5ème",""))))))</f>
        <v/>
      </c>
      <c r="V168" s="124"/>
      <c r="AP168" s="40" t="str">
        <f>IF(C168="","",IF(C169="","",IF(C168&gt;C169,"V",IF(C168&lt;C169,"D","N"))))</f>
        <v/>
      </c>
      <c r="AQ168" s="38"/>
      <c r="AR168" s="40" t="str">
        <f>IF(E168="","",IF(E172="","",IF(E168&gt;E172,"V",IF(E168&lt;E172,"D","N"))))</f>
        <v/>
      </c>
      <c r="AS168" s="38"/>
      <c r="AT168" s="38"/>
      <c r="AU168" s="40" t="str">
        <f>IF(H168="","",IF(H170="","",IF(H168&gt;H170,"V",IF(H168&lt;H170,"D","N"))))</f>
        <v/>
      </c>
      <c r="AV168" s="38"/>
      <c r="AW168" s="38"/>
      <c r="AX168" s="40" t="str">
        <f>IF(K168="","",IF(K171="","",IF(K168&gt;K171,"V",IF(K168&lt;K171,"D","N"))))</f>
        <v/>
      </c>
      <c r="AY168" s="38"/>
      <c r="AZ168" s="27" t="str">
        <f>IF(B168="","",IF(M168=0,"",Q168*1000000+T168*1000+R168))</f>
        <v/>
      </c>
      <c r="BA168" s="112" t="str">
        <f>IF(AZ168="","",RANK(AZ168,$AZ$168:$AZ$172,0))</f>
        <v/>
      </c>
      <c r="BB168" s="122"/>
    </row>
    <row r="169" spans="1:54" ht="15" customHeight="1">
      <c r="A169" s="97"/>
      <c r="B169" s="195"/>
      <c r="C169" s="196"/>
      <c r="D169" s="258" t="str">
        <f>IF($E$7="OUI","A","")</f>
        <v/>
      </c>
      <c r="E169" s="222"/>
      <c r="F169" s="196"/>
      <c r="G169" s="258" t="str">
        <f>IF($E$7="OUI","A","")</f>
        <v/>
      </c>
      <c r="H169" s="248"/>
      <c r="I169" s="196"/>
      <c r="J169" s="258" t="str">
        <f>IF($E$7="OUI","A","")</f>
        <v/>
      </c>
      <c r="K169" s="222"/>
      <c r="L169" s="202"/>
      <c r="M169" s="198" t="str">
        <f t="shared" ref="M169:M172" si="189">IF(B169="","",COUNT(C169:L169))</f>
        <v/>
      </c>
      <c r="N169" s="201" t="str">
        <f t="shared" ref="N169:N172" si="190">IF(B169="","",COUNTIF($AP169:$AY169,"V"))</f>
        <v/>
      </c>
      <c r="O169" s="198" t="str">
        <f t="shared" ref="O169:O172" si="191">IF(B169="","",COUNTIF($AP169:$AY169,"N"))</f>
        <v/>
      </c>
      <c r="P169" s="198" t="str">
        <f t="shared" ref="P169:P172" si="192">IF(B169="","",COUNTIF($AP169:$AY169,"D"))</f>
        <v/>
      </c>
      <c r="Q169" s="198" t="str">
        <f>IF(B169="","",(N169*$E$4)+(O169*$E$5)+(P169*$E$6))</f>
        <v/>
      </c>
      <c r="R169" s="198" t="str">
        <f t="shared" ref="R169:R172" si="193">IF(B169="","",SUM(C169:L169))</f>
        <v/>
      </c>
      <c r="S169" s="198" t="str">
        <f>IF(B169="","",SUM(C168,F170,I171,L172))</f>
        <v/>
      </c>
      <c r="T169" s="198" t="str">
        <f t="shared" ref="T169:T172" si="194">IF(B169="","",R169-S169)</f>
        <v/>
      </c>
      <c r="U169" s="123" t="str">
        <f t="shared" ref="U169:U172" si="195">IF(B169="","",IF(BA169=1,"1er",IF(BA169=2,"2ème",IF(BA169=3,"3ème",IF(BA169=4,"4ème",IF(BA169=5,"5ème",""))))))</f>
        <v/>
      </c>
      <c r="V169" s="124"/>
      <c r="AP169" s="40" t="str">
        <f>IF(C168="","",IF(C169="","",IF(C168&lt;C169,"V",IF(C168&gt;C169,"D","N"))))</f>
        <v/>
      </c>
      <c r="AQ169" s="38"/>
      <c r="AR169" s="38"/>
      <c r="AS169" s="40" t="str">
        <f>IF(F169="","",IF(F170="","",IF(F169&gt;F170,"V",IF(F169&lt;F170,"D","N"))))</f>
        <v/>
      </c>
      <c r="AT169" s="38"/>
      <c r="AU169" s="38"/>
      <c r="AV169" s="40" t="str">
        <f>IF(I169="","",IF(I171="","",IF(I169&gt;I171,"V",IF(I169&lt;I171,"D","N"))))</f>
        <v/>
      </c>
      <c r="AW169" s="38"/>
      <c r="AX169" s="38"/>
      <c r="AY169" s="40" t="str">
        <f>IF(L169="","",IF(L172="","",IF(L169&gt;L172,"V",IF(L169&lt;L172,"D","N"))))</f>
        <v/>
      </c>
      <c r="AZ169" s="27" t="str">
        <f>IF(B169="","",IF(M169=0,"",Q169*1000000+T169*1000+R169))</f>
        <v/>
      </c>
      <c r="BA169" s="112" t="str">
        <f t="shared" ref="BA169:BA172" si="196">IF(AZ169="","",RANK(AZ169,$AZ$168:$AZ$172,0))</f>
        <v/>
      </c>
      <c r="BB169" s="122"/>
    </row>
    <row r="170" spans="1:54" ht="15" customHeight="1">
      <c r="A170" s="97"/>
      <c r="B170" s="195"/>
      <c r="C170" s="248"/>
      <c r="D170" s="196"/>
      <c r="E170" s="248"/>
      <c r="F170" s="196"/>
      <c r="G170" s="248"/>
      <c r="H170" s="196"/>
      <c r="I170" s="248"/>
      <c r="J170" s="196"/>
      <c r="K170" s="258" t="str">
        <f>IF($E$7="OUI","A","")</f>
        <v/>
      </c>
      <c r="L170" s="224"/>
      <c r="M170" s="198" t="str">
        <f t="shared" si="189"/>
        <v/>
      </c>
      <c r="N170" s="201" t="str">
        <f t="shared" si="190"/>
        <v/>
      </c>
      <c r="O170" s="198" t="str">
        <f t="shared" si="191"/>
        <v/>
      </c>
      <c r="P170" s="198" t="str">
        <f t="shared" si="192"/>
        <v/>
      </c>
      <c r="Q170" s="198" t="str">
        <f>IF(B170="","",(N170*$E$4)+(O170*$E$5)+(P170*$E$6))</f>
        <v/>
      </c>
      <c r="R170" s="198" t="str">
        <f t="shared" si="193"/>
        <v/>
      </c>
      <c r="S170" s="198" t="str">
        <f>IF(B170="","",SUM(D171,F169,H168,J172))</f>
        <v/>
      </c>
      <c r="T170" s="198" t="str">
        <f t="shared" si="194"/>
        <v/>
      </c>
      <c r="U170" s="123" t="str">
        <f t="shared" si="195"/>
        <v/>
      </c>
      <c r="V170" s="124"/>
      <c r="AP170" s="38"/>
      <c r="AQ170" s="40" t="str">
        <f>IF(D170="","",IF(D171="","",IF(D170&gt;D171,"V",IF(D170&lt;D171,"D","N"))))</f>
        <v/>
      </c>
      <c r="AR170" s="38"/>
      <c r="AS170" s="40" t="str">
        <f>IF(F169="","",IF(F170="","",IF(F169&lt;F170,"V",IF(F169&gt;F170,"D","N"))))</f>
        <v/>
      </c>
      <c r="AT170" s="38"/>
      <c r="AU170" s="40" t="str">
        <f>IF(H168="","",IF(H170="","",IF(H168&lt;H170,"V",IF(H168&gt;H170,"D","N"))))</f>
        <v/>
      </c>
      <c r="AV170" s="38"/>
      <c r="AW170" s="40" t="str">
        <f>IF(J170="","",IF(J172="","",IF(J170&gt;J172,"V",IF(J170&lt;J172,"D","N"))))</f>
        <v/>
      </c>
      <c r="AX170" s="38"/>
      <c r="AY170" s="38"/>
      <c r="AZ170" s="27" t="str">
        <f>IF(B170="","",IF(M170=0,"",Q170*1000000+T170*1000+R170))</f>
        <v/>
      </c>
      <c r="BA170" s="112" t="str">
        <f t="shared" si="196"/>
        <v/>
      </c>
      <c r="BB170" s="122"/>
    </row>
    <row r="171" spans="1:54" ht="15" customHeight="1">
      <c r="A171" s="97"/>
      <c r="B171" s="195"/>
      <c r="C171" s="223"/>
      <c r="D171" s="196"/>
      <c r="E171" s="258" t="str">
        <f>IF($E$7="OUI","A","")</f>
        <v/>
      </c>
      <c r="F171" s="248"/>
      <c r="G171" s="196"/>
      <c r="H171" s="221"/>
      <c r="I171" s="196"/>
      <c r="J171" s="248"/>
      <c r="K171" s="196"/>
      <c r="L171" s="258" t="str">
        <f>IF($E$7="OUI","A","")</f>
        <v/>
      </c>
      <c r="M171" s="198" t="str">
        <f t="shared" si="189"/>
        <v/>
      </c>
      <c r="N171" s="201" t="str">
        <f t="shared" si="190"/>
        <v/>
      </c>
      <c r="O171" s="198" t="str">
        <f t="shared" si="191"/>
        <v/>
      </c>
      <c r="P171" s="198" t="str">
        <f t="shared" si="192"/>
        <v/>
      </c>
      <c r="Q171" s="198" t="str">
        <f>IF(B171="","",(N171*$E$4)+(O171*$E$5)+(P171*$E$6))</f>
        <v/>
      </c>
      <c r="R171" s="198" t="str">
        <f t="shared" si="193"/>
        <v/>
      </c>
      <c r="S171" s="198" t="str">
        <f>IF(B171="","",SUM(D170,G172,I169,K168))</f>
        <v/>
      </c>
      <c r="T171" s="198" t="str">
        <f t="shared" si="194"/>
        <v/>
      </c>
      <c r="U171" s="123" t="str">
        <f t="shared" si="195"/>
        <v/>
      </c>
      <c r="V171" s="124"/>
      <c r="AP171" s="38"/>
      <c r="AQ171" s="40" t="str">
        <f>IF(D170="","",IF(D171="","",IF(D170&lt;D171,"V",IF(D170&gt;D171,"D","N"))))</f>
        <v/>
      </c>
      <c r="AR171" s="38"/>
      <c r="AS171" s="38"/>
      <c r="AT171" s="40" t="str">
        <f>IF(G171="","",IF(G172="","",IF(G171&gt;G172,"V",IF(G171&lt;G172,"D","N"))))</f>
        <v/>
      </c>
      <c r="AU171" s="38"/>
      <c r="AV171" s="40" t="str">
        <f>IF(I169="","",IF(I171="","",IF(I169&lt;I171,"V",IF(I169&gt;I171,"D","N"))))</f>
        <v/>
      </c>
      <c r="AW171" s="38"/>
      <c r="AX171" s="40" t="str">
        <f>IF(K168="","",IF(K171="","",IF(K168&lt;K171,"V",IF(K168&gt;K171,"D","N"))))</f>
        <v/>
      </c>
      <c r="AY171" s="38"/>
      <c r="AZ171" s="27" t="str">
        <f>IF(B171="","",IF(M171=0,"",Q171*1000000+T171*1000+R171))</f>
        <v/>
      </c>
      <c r="BA171" s="112" t="str">
        <f t="shared" si="196"/>
        <v/>
      </c>
      <c r="BB171" s="122"/>
    </row>
    <row r="172" spans="1:54" ht="15" customHeight="1">
      <c r="A172" s="97"/>
      <c r="B172" s="195"/>
      <c r="C172" s="258" t="str">
        <f>IF($E$7="OUI","A","")</f>
        <v/>
      </c>
      <c r="D172" s="197"/>
      <c r="E172" s="196"/>
      <c r="F172" s="197"/>
      <c r="G172" s="196"/>
      <c r="H172" s="258" t="str">
        <f>IF($E$7="OUI","A","")</f>
        <v/>
      </c>
      <c r="I172" s="197"/>
      <c r="J172" s="196"/>
      <c r="K172" s="197"/>
      <c r="L172" s="196"/>
      <c r="M172" s="198" t="str">
        <f t="shared" si="189"/>
        <v/>
      </c>
      <c r="N172" s="201" t="str">
        <f t="shared" si="190"/>
        <v/>
      </c>
      <c r="O172" s="198" t="str">
        <f t="shared" si="191"/>
        <v/>
      </c>
      <c r="P172" s="198" t="str">
        <f t="shared" si="192"/>
        <v/>
      </c>
      <c r="Q172" s="198" t="str">
        <f>IF(B172="","",(N172*$E$4)+(O172*$E$5)+(P172*$E$6))</f>
        <v/>
      </c>
      <c r="R172" s="198" t="str">
        <f t="shared" si="193"/>
        <v/>
      </c>
      <c r="S172" s="198" t="str">
        <f>IF(B172="","",SUM(E168,G171,J170,L169))</f>
        <v/>
      </c>
      <c r="T172" s="198" t="str">
        <f t="shared" si="194"/>
        <v/>
      </c>
      <c r="U172" s="123" t="str">
        <f t="shared" si="195"/>
        <v/>
      </c>
      <c r="V172" s="124"/>
      <c r="AP172" s="38"/>
      <c r="AQ172" s="38"/>
      <c r="AR172" s="40" t="str">
        <f>IF(E168="","",IF(E172="","",IF(E168&lt;E172,"V",IF(E168&gt;E172,"D","N"))))</f>
        <v/>
      </c>
      <c r="AS172" s="38"/>
      <c r="AT172" s="40" t="str">
        <f>IF(G171="","",IF(G172="","",IF(G171&lt;G172,"V",IF(G171&gt;G172,"D","N"))))</f>
        <v/>
      </c>
      <c r="AU172" s="38"/>
      <c r="AV172" s="38"/>
      <c r="AW172" s="40" t="str">
        <f>IF(J170="","",IF(J172="","",IF(J170&lt;J172,"V",IF(J170&gt;J172,"D","N"))))</f>
        <v/>
      </c>
      <c r="AX172" s="38"/>
      <c r="AY172" s="40" t="str">
        <f>IF(L169="","",IF(L172="","",IF(L169&lt;L172,"V",IF(L169&gt;L172,"D","N"))))</f>
        <v/>
      </c>
      <c r="AZ172" s="27" t="str">
        <f>IF(B172="","",IF(M172=0,"",Q172*1000000+T172*1000+R172))</f>
        <v/>
      </c>
      <c r="BA172" s="112" t="str">
        <f t="shared" si="196"/>
        <v/>
      </c>
      <c r="BB172" s="122"/>
    </row>
    <row r="173" spans="1:54">
      <c r="A173" s="97"/>
    </row>
    <row r="174" spans="1:54">
      <c r="A174" s="97"/>
    </row>
    <row r="175" spans="1:54" ht="15" customHeight="1">
      <c r="A175" s="97"/>
      <c r="B175" s="244" t="s">
        <v>295</v>
      </c>
      <c r="C175" s="33"/>
      <c r="D175" s="34"/>
      <c r="E175" s="172"/>
      <c r="F175" s="34"/>
      <c r="G175" s="34" t="s">
        <v>366</v>
      </c>
      <c r="H175" s="34"/>
      <c r="I175" s="34"/>
      <c r="J175" s="34"/>
      <c r="K175" s="34"/>
      <c r="L175" s="35"/>
      <c r="M175" s="34"/>
      <c r="N175" s="34"/>
      <c r="O175" s="34" t="str">
        <f>"SUIVI DES MATCHS (G="&amp;IF($E$4="",0,$E$4)&amp;"pts / N="&amp;IF($E$5="",0,$E$5)&amp;"pts / P="&amp;IF($E$6="",0,$E$6)&amp;"pts)"</f>
        <v>SUIVI DES MATCHS (G=0pts / N=0pts / P=0pts)</v>
      </c>
      <c r="P175" s="34"/>
      <c r="Q175" s="35"/>
      <c r="R175" s="33"/>
      <c r="S175" s="34" t="s">
        <v>221</v>
      </c>
      <c r="T175" s="35"/>
      <c r="U175" s="290" t="s">
        <v>349</v>
      </c>
      <c r="V175" s="229" t="s">
        <v>349</v>
      </c>
      <c r="AP175" s="52"/>
      <c r="AQ175" s="36"/>
      <c r="AR175" s="39"/>
      <c r="AS175" s="36"/>
      <c r="AT175" s="49" t="s">
        <v>230</v>
      </c>
      <c r="AU175" s="36"/>
      <c r="AV175" s="36"/>
      <c r="AW175" s="36"/>
      <c r="AX175" s="36"/>
      <c r="AY175" s="45"/>
      <c r="AZ175" s="108" t="s">
        <v>334</v>
      </c>
      <c r="BA175" s="108" t="s">
        <v>229</v>
      </c>
      <c r="BB175" s="121"/>
    </row>
    <row r="176" spans="1:54" ht="15" customHeight="1">
      <c r="A176" s="97"/>
      <c r="B176" s="32" t="s">
        <v>317</v>
      </c>
      <c r="C176" s="171" t="s">
        <v>217</v>
      </c>
      <c r="D176" s="171" t="s">
        <v>218</v>
      </c>
      <c r="E176" s="171" t="s">
        <v>219</v>
      </c>
      <c r="F176" s="171" t="s">
        <v>241</v>
      </c>
      <c r="G176" s="171" t="s">
        <v>242</v>
      </c>
      <c r="H176" s="171" t="s">
        <v>243</v>
      </c>
      <c r="I176" s="171" t="s">
        <v>246</v>
      </c>
      <c r="J176" s="171" t="s">
        <v>247</v>
      </c>
      <c r="K176" s="171" t="s">
        <v>248</v>
      </c>
      <c r="L176" s="173" t="s">
        <v>249</v>
      </c>
      <c r="M176" s="32" t="s">
        <v>222</v>
      </c>
      <c r="N176" s="32" t="s">
        <v>223</v>
      </c>
      <c r="O176" s="32" t="s">
        <v>224</v>
      </c>
      <c r="P176" s="32" t="s">
        <v>225</v>
      </c>
      <c r="Q176" s="171" t="s">
        <v>220</v>
      </c>
      <c r="R176" s="32" t="s">
        <v>226</v>
      </c>
      <c r="S176" s="32" t="s">
        <v>227</v>
      </c>
      <c r="T176" s="32" t="s">
        <v>270</v>
      </c>
      <c r="U176" s="291"/>
      <c r="V176" s="245" t="s">
        <v>368</v>
      </c>
      <c r="AP176" s="30" t="s">
        <v>217</v>
      </c>
      <c r="AQ176" s="30" t="s">
        <v>218</v>
      </c>
      <c r="AR176" s="30" t="s">
        <v>219</v>
      </c>
      <c r="AS176" s="30" t="s">
        <v>241</v>
      </c>
      <c r="AT176" s="30" t="s">
        <v>242</v>
      </c>
      <c r="AU176" s="30" t="s">
        <v>243</v>
      </c>
      <c r="AV176" s="30" t="s">
        <v>246</v>
      </c>
      <c r="AW176" s="30" t="s">
        <v>247</v>
      </c>
      <c r="AX176" s="30" t="s">
        <v>248</v>
      </c>
      <c r="AY176" s="30" t="s">
        <v>249</v>
      </c>
      <c r="AZ176" s="110" t="s">
        <v>335</v>
      </c>
      <c r="BA176" s="110" t="s">
        <v>336</v>
      </c>
      <c r="BB176" s="121"/>
    </row>
    <row r="177" spans="1:54" ht="15" customHeight="1">
      <c r="A177" s="97"/>
      <c r="B177" s="195"/>
      <c r="C177" s="196"/>
      <c r="D177" s="221"/>
      <c r="E177" s="196"/>
      <c r="F177" s="258" t="str">
        <f>IF($E$7="OUI","A","")</f>
        <v/>
      </c>
      <c r="G177" s="222"/>
      <c r="H177" s="196"/>
      <c r="I177" s="258" t="str">
        <f>IF($E$7="OUI","A","")</f>
        <v/>
      </c>
      <c r="J177" s="222"/>
      <c r="K177" s="196"/>
      <c r="L177" s="248"/>
      <c r="M177" s="198" t="str">
        <f>IF(B177="","",COUNT(C177:L177))</f>
        <v/>
      </c>
      <c r="N177" s="201" t="str">
        <f>IF(B177="","",COUNTIF($AP177:$AY177,"V"))</f>
        <v/>
      </c>
      <c r="O177" s="198" t="str">
        <f>IF(B177="","",COUNTIF($AP177:$AY177,"N"))</f>
        <v/>
      </c>
      <c r="P177" s="198" t="str">
        <f>IF(B177="","",COUNTIF($AP177:$AY177,"D"))</f>
        <v/>
      </c>
      <c r="Q177" s="198" t="str">
        <f>IF(B177="","",(N177*$E$4)+(O177*$E$5)+(P177*$E$6))</f>
        <v/>
      </c>
      <c r="R177" s="198" t="str">
        <f>IF(B177="","",SUM(C177:L177))</f>
        <v/>
      </c>
      <c r="S177" s="198" t="str">
        <f>IF(B177="","",SUM(C178,E181,H179,K180))</f>
        <v/>
      </c>
      <c r="T177" s="198" t="str">
        <f>IF(B177="","",R177-S177)</f>
        <v/>
      </c>
      <c r="U177" s="123" t="str">
        <f>IF(B177="","",IF(BA177=1,"1er",IF(BA177=2,"2ème",IF(BA177=3,"3ème",IF(BA177=4,"4ème",IF(BA177=5,"5ème",""))))))</f>
        <v/>
      </c>
      <c r="V177" s="124"/>
      <c r="AP177" s="40" t="str">
        <f>IF(C177="","",IF(C178="","",IF(C177&gt;C178,"V",IF(C177&lt;C178,"D","N"))))</f>
        <v/>
      </c>
      <c r="AQ177" s="38"/>
      <c r="AR177" s="40" t="str">
        <f>IF(E177="","",IF(E181="","",IF(E177&gt;E181,"V",IF(E177&lt;E181,"D","N"))))</f>
        <v/>
      </c>
      <c r="AS177" s="38"/>
      <c r="AT177" s="38"/>
      <c r="AU177" s="40" t="str">
        <f>IF(H177="","",IF(H179="","",IF(H177&gt;H179,"V",IF(H177&lt;H179,"D","N"))))</f>
        <v/>
      </c>
      <c r="AV177" s="38"/>
      <c r="AW177" s="38"/>
      <c r="AX177" s="40" t="str">
        <f>IF(K177="","",IF(K180="","",IF(K177&gt;K180,"V",IF(K177&lt;K180,"D","N"))))</f>
        <v/>
      </c>
      <c r="AY177" s="38"/>
      <c r="AZ177" s="27" t="str">
        <f>IF(B177="","",IF(M177=0,"",Q177*1000000+T177*1000+R177))</f>
        <v/>
      </c>
      <c r="BA177" s="112" t="str">
        <f>IF(AZ177="","",RANK(AZ177,$AZ$177:$AZ$181,0))</f>
        <v/>
      </c>
      <c r="BB177" s="122"/>
    </row>
    <row r="178" spans="1:54" ht="15" customHeight="1">
      <c r="A178" s="97"/>
      <c r="B178" s="195"/>
      <c r="C178" s="196"/>
      <c r="D178" s="258" t="str">
        <f>IF($E$7="OUI","A","")</f>
        <v/>
      </c>
      <c r="E178" s="222"/>
      <c r="F178" s="196"/>
      <c r="G178" s="258" t="str">
        <f>IF($E$7="OUI","A","")</f>
        <v/>
      </c>
      <c r="H178" s="248"/>
      <c r="I178" s="196"/>
      <c r="J178" s="258" t="str">
        <f>IF($E$7="OUI","A","")</f>
        <v/>
      </c>
      <c r="K178" s="222"/>
      <c r="L178" s="202"/>
      <c r="M178" s="198" t="str">
        <f t="shared" ref="M178:M181" si="197">IF(B178="","",COUNT(C178:L178))</f>
        <v/>
      </c>
      <c r="N178" s="201" t="str">
        <f t="shared" ref="N178:N181" si="198">IF(B178="","",COUNTIF($AP178:$AY178,"V"))</f>
        <v/>
      </c>
      <c r="O178" s="198" t="str">
        <f t="shared" ref="O178:O181" si="199">IF(B178="","",COUNTIF($AP178:$AY178,"N"))</f>
        <v/>
      </c>
      <c r="P178" s="198" t="str">
        <f t="shared" ref="P178:P181" si="200">IF(B178="","",COUNTIF($AP178:$AY178,"D"))</f>
        <v/>
      </c>
      <c r="Q178" s="198" t="str">
        <f>IF(B178="","",(N178*$E$4)+(O178*$E$5)+(P178*$E$6))</f>
        <v/>
      </c>
      <c r="R178" s="198" t="str">
        <f t="shared" ref="R178:R181" si="201">IF(B178="","",SUM(C178:L178))</f>
        <v/>
      </c>
      <c r="S178" s="198" t="str">
        <f>IF(B178="","",SUM(C177,F179,I180,L181))</f>
        <v/>
      </c>
      <c r="T178" s="198" t="str">
        <f t="shared" ref="T178:T181" si="202">IF(B178="","",R178-S178)</f>
        <v/>
      </c>
      <c r="U178" s="123" t="str">
        <f t="shared" ref="U178:U181" si="203">IF(B178="","",IF(BA178=1,"1er",IF(BA178=2,"2ème",IF(BA178=3,"3ème",IF(BA178=4,"4ème",IF(BA178=5,"5ème",""))))))</f>
        <v/>
      </c>
      <c r="V178" s="124"/>
      <c r="AP178" s="40" t="str">
        <f>IF(C177="","",IF(C178="","",IF(C177&lt;C178,"V",IF(C177&gt;C178,"D","N"))))</f>
        <v/>
      </c>
      <c r="AQ178" s="38"/>
      <c r="AR178" s="38"/>
      <c r="AS178" s="40" t="str">
        <f>IF(F178="","",IF(F179="","",IF(F178&gt;F179,"V",IF(F178&lt;F179,"D","N"))))</f>
        <v/>
      </c>
      <c r="AT178" s="38"/>
      <c r="AU178" s="38"/>
      <c r="AV178" s="40" t="str">
        <f>IF(I178="","",IF(I180="","",IF(I178&gt;I180,"V",IF(I178&lt;I180,"D","N"))))</f>
        <v/>
      </c>
      <c r="AW178" s="38"/>
      <c r="AX178" s="38"/>
      <c r="AY178" s="40" t="str">
        <f>IF(L178="","",IF(L181="","",IF(L178&gt;L181,"V",IF(L178&lt;L181,"D","N"))))</f>
        <v/>
      </c>
      <c r="AZ178" s="27" t="str">
        <f>IF(B178="","",IF(M178=0,"",Q178*1000000+T178*1000+R178))</f>
        <v/>
      </c>
      <c r="BA178" s="112" t="str">
        <f t="shared" ref="BA178:BA181" si="204">IF(AZ178="","",RANK(AZ178,$AZ$177:$AZ$181,0))</f>
        <v/>
      </c>
      <c r="BB178" s="122"/>
    </row>
    <row r="179" spans="1:54" ht="15" customHeight="1">
      <c r="A179" s="97"/>
      <c r="B179" s="195"/>
      <c r="C179" s="248"/>
      <c r="D179" s="196"/>
      <c r="E179" s="248"/>
      <c r="F179" s="196"/>
      <c r="G179" s="248"/>
      <c r="H179" s="196"/>
      <c r="I179" s="248"/>
      <c r="J179" s="196"/>
      <c r="K179" s="258" t="str">
        <f>IF($E$7="OUI","A","")</f>
        <v/>
      </c>
      <c r="L179" s="224"/>
      <c r="M179" s="198" t="str">
        <f t="shared" si="197"/>
        <v/>
      </c>
      <c r="N179" s="201" t="str">
        <f t="shared" si="198"/>
        <v/>
      </c>
      <c r="O179" s="198" t="str">
        <f t="shared" si="199"/>
        <v/>
      </c>
      <c r="P179" s="198" t="str">
        <f t="shared" si="200"/>
        <v/>
      </c>
      <c r="Q179" s="198" t="str">
        <f>IF(B179="","",(N179*$E$4)+(O179*$E$5)+(P179*$E$6))</f>
        <v/>
      </c>
      <c r="R179" s="198" t="str">
        <f t="shared" si="201"/>
        <v/>
      </c>
      <c r="S179" s="198" t="str">
        <f>IF(B179="","",SUM(D180,F178,H177,J181))</f>
        <v/>
      </c>
      <c r="T179" s="198" t="str">
        <f t="shared" si="202"/>
        <v/>
      </c>
      <c r="U179" s="123" t="str">
        <f t="shared" si="203"/>
        <v/>
      </c>
      <c r="V179" s="124"/>
      <c r="AP179" s="38"/>
      <c r="AQ179" s="40" t="str">
        <f>IF(D179="","",IF(D180="","",IF(D179&gt;D180,"V",IF(D179&lt;D180,"D","N"))))</f>
        <v/>
      </c>
      <c r="AR179" s="38"/>
      <c r="AS179" s="40" t="str">
        <f>IF(F178="","",IF(F179="","",IF(F178&lt;F179,"V",IF(F178&gt;F179,"D","N"))))</f>
        <v/>
      </c>
      <c r="AT179" s="38"/>
      <c r="AU179" s="40" t="str">
        <f>IF(H177="","",IF(H179="","",IF(H177&lt;H179,"V",IF(H177&gt;H179,"D","N"))))</f>
        <v/>
      </c>
      <c r="AV179" s="38"/>
      <c r="AW179" s="40" t="str">
        <f>IF(J179="","",IF(J181="","",IF(J179&gt;J181,"V",IF(J179&lt;J181,"D","N"))))</f>
        <v/>
      </c>
      <c r="AX179" s="38"/>
      <c r="AY179" s="38"/>
      <c r="AZ179" s="27" t="str">
        <f>IF(B179="","",IF(M179=0,"",Q179*1000000+T179*1000+R179))</f>
        <v/>
      </c>
      <c r="BA179" s="112" t="str">
        <f t="shared" si="204"/>
        <v/>
      </c>
      <c r="BB179" s="122"/>
    </row>
    <row r="180" spans="1:54" ht="15" customHeight="1">
      <c r="A180" s="97"/>
      <c r="B180" s="195"/>
      <c r="C180" s="223"/>
      <c r="D180" s="196"/>
      <c r="E180" s="258" t="str">
        <f>IF($E$7="OUI","A","")</f>
        <v/>
      </c>
      <c r="F180" s="248"/>
      <c r="G180" s="196"/>
      <c r="H180" s="221"/>
      <c r="I180" s="196"/>
      <c r="J180" s="248"/>
      <c r="K180" s="196"/>
      <c r="L180" s="258" t="str">
        <f>IF($E$7="OUI","A","")</f>
        <v/>
      </c>
      <c r="M180" s="198" t="str">
        <f t="shared" si="197"/>
        <v/>
      </c>
      <c r="N180" s="201" t="str">
        <f t="shared" si="198"/>
        <v/>
      </c>
      <c r="O180" s="198" t="str">
        <f t="shared" si="199"/>
        <v/>
      </c>
      <c r="P180" s="198" t="str">
        <f t="shared" si="200"/>
        <v/>
      </c>
      <c r="Q180" s="198" t="str">
        <f>IF(B180="","",(N180*$E$4)+(O180*$E$5)+(P180*$E$6))</f>
        <v/>
      </c>
      <c r="R180" s="198" t="str">
        <f t="shared" si="201"/>
        <v/>
      </c>
      <c r="S180" s="198" t="str">
        <f>IF(B180="","",SUM(D179,G181,I178,K177))</f>
        <v/>
      </c>
      <c r="T180" s="198" t="str">
        <f t="shared" si="202"/>
        <v/>
      </c>
      <c r="U180" s="123" t="str">
        <f t="shared" si="203"/>
        <v/>
      </c>
      <c r="V180" s="124"/>
      <c r="AP180" s="38"/>
      <c r="AQ180" s="40" t="str">
        <f>IF(D179="","",IF(D180="","",IF(D179&lt;D180,"V",IF(D179&gt;D180,"D","N"))))</f>
        <v/>
      </c>
      <c r="AR180" s="38"/>
      <c r="AS180" s="38"/>
      <c r="AT180" s="40" t="str">
        <f>IF(G180="","",IF(G181="","",IF(G180&gt;G181,"V",IF(G180&lt;G181,"D","N"))))</f>
        <v/>
      </c>
      <c r="AU180" s="38"/>
      <c r="AV180" s="40" t="str">
        <f>IF(I178="","",IF(I180="","",IF(I178&lt;I180,"V",IF(I178&gt;I180,"D","N"))))</f>
        <v/>
      </c>
      <c r="AW180" s="38"/>
      <c r="AX180" s="40" t="str">
        <f>IF(K177="","",IF(K180="","",IF(K177&lt;K180,"V",IF(K177&gt;K180,"D","N"))))</f>
        <v/>
      </c>
      <c r="AY180" s="38"/>
      <c r="AZ180" s="27" t="str">
        <f>IF(B180="","",IF(M180=0,"",Q180*1000000+T180*1000+R180))</f>
        <v/>
      </c>
      <c r="BA180" s="112" t="str">
        <f t="shared" si="204"/>
        <v/>
      </c>
      <c r="BB180" s="122"/>
    </row>
    <row r="181" spans="1:54" ht="15" customHeight="1">
      <c r="A181" s="97"/>
      <c r="B181" s="195"/>
      <c r="C181" s="258" t="str">
        <f>IF($E$7="OUI","A","")</f>
        <v/>
      </c>
      <c r="D181" s="197"/>
      <c r="E181" s="196"/>
      <c r="F181" s="197"/>
      <c r="G181" s="196"/>
      <c r="H181" s="258" t="str">
        <f>IF($E$7="OUI","A","")</f>
        <v/>
      </c>
      <c r="I181" s="197"/>
      <c r="J181" s="196"/>
      <c r="K181" s="197"/>
      <c r="L181" s="196"/>
      <c r="M181" s="198" t="str">
        <f t="shared" si="197"/>
        <v/>
      </c>
      <c r="N181" s="201" t="str">
        <f t="shared" si="198"/>
        <v/>
      </c>
      <c r="O181" s="198" t="str">
        <f t="shared" si="199"/>
        <v/>
      </c>
      <c r="P181" s="198" t="str">
        <f t="shared" si="200"/>
        <v/>
      </c>
      <c r="Q181" s="198" t="str">
        <f>IF(B181="","",(N181*$E$4)+(O181*$E$5)+(P181*$E$6))</f>
        <v/>
      </c>
      <c r="R181" s="198" t="str">
        <f t="shared" si="201"/>
        <v/>
      </c>
      <c r="S181" s="198" t="str">
        <f>IF(B181="","",SUM(E177,G180,J179,L178))</f>
        <v/>
      </c>
      <c r="T181" s="198" t="str">
        <f t="shared" si="202"/>
        <v/>
      </c>
      <c r="U181" s="123" t="str">
        <f t="shared" si="203"/>
        <v/>
      </c>
      <c r="V181" s="124"/>
      <c r="AP181" s="38"/>
      <c r="AQ181" s="38"/>
      <c r="AR181" s="40" t="str">
        <f>IF(E177="","",IF(E181="","",IF(E177&lt;E181,"V",IF(E177&gt;E181,"D","N"))))</f>
        <v/>
      </c>
      <c r="AS181" s="38"/>
      <c r="AT181" s="40" t="str">
        <f>IF(G180="","",IF(G181="","",IF(G180&lt;G181,"V",IF(G180&gt;G181,"D","N"))))</f>
        <v/>
      </c>
      <c r="AU181" s="38"/>
      <c r="AV181" s="38"/>
      <c r="AW181" s="40" t="str">
        <f>IF(J179="","",IF(J181="","",IF(J179&lt;J181,"V",IF(J179&gt;J181,"D","N"))))</f>
        <v/>
      </c>
      <c r="AX181" s="38"/>
      <c r="AY181" s="40" t="str">
        <f>IF(L178="","",IF(L181="","",IF(L178&lt;L181,"V",IF(L178&gt;L181,"D","N"))))</f>
        <v/>
      </c>
      <c r="AZ181" s="27" t="str">
        <f>IF(B181="","",IF(M181=0,"",Q181*1000000+T181*1000+R181))</f>
        <v/>
      </c>
      <c r="BA181" s="112" t="str">
        <f t="shared" si="204"/>
        <v/>
      </c>
      <c r="BB181" s="122"/>
    </row>
    <row r="182" spans="1:54">
      <c r="A182" s="97"/>
    </row>
    <row r="183" spans="1:54">
      <c r="A183" s="97"/>
    </row>
    <row r="184" spans="1:54" ht="15" customHeight="1">
      <c r="A184" s="97"/>
      <c r="B184" s="244" t="s">
        <v>296</v>
      </c>
      <c r="C184" s="33"/>
      <c r="D184" s="34"/>
      <c r="E184" s="172"/>
      <c r="F184" s="34"/>
      <c r="G184" s="34" t="s">
        <v>366</v>
      </c>
      <c r="H184" s="34"/>
      <c r="I184" s="34"/>
      <c r="J184" s="34"/>
      <c r="K184" s="34"/>
      <c r="L184" s="35"/>
      <c r="M184" s="34"/>
      <c r="N184" s="34"/>
      <c r="O184" s="34" t="str">
        <f>"SUIVI DES MATCHS (G="&amp;IF($E$4="",0,$E$4)&amp;"pts / N="&amp;IF($E$5="",0,$E$5)&amp;"pts / P="&amp;IF($E$6="",0,$E$6)&amp;"pts)"</f>
        <v>SUIVI DES MATCHS (G=0pts / N=0pts / P=0pts)</v>
      </c>
      <c r="P184" s="34"/>
      <c r="Q184" s="35"/>
      <c r="R184" s="33"/>
      <c r="S184" s="34" t="s">
        <v>221</v>
      </c>
      <c r="T184" s="35"/>
      <c r="U184" s="290" t="s">
        <v>349</v>
      </c>
      <c r="V184" s="229" t="s">
        <v>349</v>
      </c>
      <c r="AP184" s="52"/>
      <c r="AQ184" s="36"/>
      <c r="AR184" s="39"/>
      <c r="AS184" s="36"/>
      <c r="AT184" s="49" t="s">
        <v>230</v>
      </c>
      <c r="AU184" s="36"/>
      <c r="AV184" s="36"/>
      <c r="AW184" s="36"/>
      <c r="AX184" s="36"/>
      <c r="AY184" s="45"/>
      <c r="AZ184" s="108" t="s">
        <v>334</v>
      </c>
      <c r="BA184" s="108" t="s">
        <v>229</v>
      </c>
      <c r="BB184" s="121"/>
    </row>
    <row r="185" spans="1:54" ht="15" customHeight="1">
      <c r="A185" s="97"/>
      <c r="B185" s="32" t="s">
        <v>317</v>
      </c>
      <c r="C185" s="171" t="s">
        <v>217</v>
      </c>
      <c r="D185" s="171" t="s">
        <v>218</v>
      </c>
      <c r="E185" s="171" t="s">
        <v>219</v>
      </c>
      <c r="F185" s="171" t="s">
        <v>241</v>
      </c>
      <c r="G185" s="171" t="s">
        <v>242</v>
      </c>
      <c r="H185" s="171" t="s">
        <v>243</v>
      </c>
      <c r="I185" s="171" t="s">
        <v>246</v>
      </c>
      <c r="J185" s="171" t="s">
        <v>247</v>
      </c>
      <c r="K185" s="171" t="s">
        <v>248</v>
      </c>
      <c r="L185" s="173" t="s">
        <v>249</v>
      </c>
      <c r="M185" s="32" t="s">
        <v>222</v>
      </c>
      <c r="N185" s="32" t="s">
        <v>223</v>
      </c>
      <c r="O185" s="32" t="s">
        <v>224</v>
      </c>
      <c r="P185" s="32" t="s">
        <v>225</v>
      </c>
      <c r="Q185" s="171" t="s">
        <v>220</v>
      </c>
      <c r="R185" s="32" t="s">
        <v>226</v>
      </c>
      <c r="S185" s="32" t="s">
        <v>227</v>
      </c>
      <c r="T185" s="32" t="s">
        <v>270</v>
      </c>
      <c r="U185" s="291"/>
      <c r="V185" s="245" t="s">
        <v>368</v>
      </c>
      <c r="AP185" s="30" t="s">
        <v>217</v>
      </c>
      <c r="AQ185" s="30" t="s">
        <v>218</v>
      </c>
      <c r="AR185" s="30" t="s">
        <v>219</v>
      </c>
      <c r="AS185" s="30" t="s">
        <v>241</v>
      </c>
      <c r="AT185" s="30" t="s">
        <v>242</v>
      </c>
      <c r="AU185" s="30" t="s">
        <v>243</v>
      </c>
      <c r="AV185" s="30" t="s">
        <v>246</v>
      </c>
      <c r="AW185" s="30" t="s">
        <v>247</v>
      </c>
      <c r="AX185" s="30" t="s">
        <v>248</v>
      </c>
      <c r="AY185" s="30" t="s">
        <v>249</v>
      </c>
      <c r="AZ185" s="110" t="s">
        <v>335</v>
      </c>
      <c r="BA185" s="110" t="s">
        <v>336</v>
      </c>
      <c r="BB185" s="121"/>
    </row>
    <row r="186" spans="1:54" ht="15" customHeight="1">
      <c r="A186" s="97"/>
      <c r="B186" s="195"/>
      <c r="C186" s="196"/>
      <c r="D186" s="221"/>
      <c r="E186" s="196"/>
      <c r="F186" s="258" t="str">
        <f>IF($E$7="OUI","A","")</f>
        <v/>
      </c>
      <c r="G186" s="222"/>
      <c r="H186" s="196"/>
      <c r="I186" s="258" t="str">
        <f>IF($E$7="OUI","A","")</f>
        <v/>
      </c>
      <c r="J186" s="222"/>
      <c r="K186" s="196"/>
      <c r="L186" s="248"/>
      <c r="M186" s="198" t="str">
        <f>IF(B186="","",COUNT(C186:L186))</f>
        <v/>
      </c>
      <c r="N186" s="201" t="str">
        <f>IF(B186="","",COUNTIF($AP186:$AY186,"V"))</f>
        <v/>
      </c>
      <c r="O186" s="198" t="str">
        <f>IF(B186="","",COUNTIF($AP186:$AY186,"N"))</f>
        <v/>
      </c>
      <c r="P186" s="198" t="str">
        <f>IF(B186="","",COUNTIF($AP186:$AY186,"D"))</f>
        <v/>
      </c>
      <c r="Q186" s="198" t="str">
        <f>IF(B186="","",(N186*$E$4)+(O186*$E$5)+(P186*$E$6))</f>
        <v/>
      </c>
      <c r="R186" s="198" t="str">
        <f>IF(B186="","",SUM(C186:L186))</f>
        <v/>
      </c>
      <c r="S186" s="198" t="str">
        <f>IF(B186="","",SUM(C187,E190,H188,K189))</f>
        <v/>
      </c>
      <c r="T186" s="198" t="str">
        <f>IF(B186="","",R186-S186)</f>
        <v/>
      </c>
      <c r="U186" s="123" t="str">
        <f>IF(B186="","",IF(BA186=1,"1er",IF(BA186=2,"2ème",IF(BA186=3,"3ème",IF(BA186=4,"4ème",IF(BA186=5,"5ème",""))))))</f>
        <v/>
      </c>
      <c r="V186" s="124"/>
      <c r="AP186" s="40" t="str">
        <f>IF(C186="","",IF(C187="","",IF(C186&gt;C187,"V",IF(C186&lt;C187,"D","N"))))</f>
        <v/>
      </c>
      <c r="AQ186" s="38"/>
      <c r="AR186" s="40" t="str">
        <f>IF(E186="","",IF(E190="","",IF(E186&gt;E190,"V",IF(E186&lt;E190,"D","N"))))</f>
        <v/>
      </c>
      <c r="AS186" s="38"/>
      <c r="AT186" s="38"/>
      <c r="AU186" s="40" t="str">
        <f>IF(H186="","",IF(H188="","",IF(H186&gt;H188,"V",IF(H186&lt;H188,"D","N"))))</f>
        <v/>
      </c>
      <c r="AV186" s="38"/>
      <c r="AW186" s="38"/>
      <c r="AX186" s="40" t="str">
        <f>IF(K186="","",IF(K189="","",IF(K186&gt;K189,"V",IF(K186&lt;K189,"D","N"))))</f>
        <v/>
      </c>
      <c r="AY186" s="38"/>
      <c r="AZ186" s="27" t="str">
        <f>IF(B186="","",IF(M186=0,"",Q186*1000000+T186*1000+R186))</f>
        <v/>
      </c>
      <c r="BA186" s="112" t="str">
        <f>IF(AZ186="","",RANK(AZ186,$AZ$186:$AZ$190,0))</f>
        <v/>
      </c>
      <c r="BB186" s="122"/>
    </row>
    <row r="187" spans="1:54" ht="15" customHeight="1">
      <c r="A187" s="97"/>
      <c r="B187" s="195"/>
      <c r="C187" s="196"/>
      <c r="D187" s="258" t="str">
        <f>IF($E$7="OUI","A","")</f>
        <v/>
      </c>
      <c r="E187" s="222"/>
      <c r="F187" s="196"/>
      <c r="G187" s="258" t="str">
        <f>IF($E$7="OUI","A","")</f>
        <v/>
      </c>
      <c r="H187" s="248"/>
      <c r="I187" s="196"/>
      <c r="J187" s="258" t="str">
        <f>IF($E$7="OUI","A","")</f>
        <v/>
      </c>
      <c r="K187" s="222"/>
      <c r="L187" s="202"/>
      <c r="M187" s="198" t="str">
        <f t="shared" ref="M187:M190" si="205">IF(B187="","",COUNT(C187:L187))</f>
        <v/>
      </c>
      <c r="N187" s="201" t="str">
        <f t="shared" ref="N187:N190" si="206">IF(B187="","",COUNTIF($AP187:$AY187,"V"))</f>
        <v/>
      </c>
      <c r="O187" s="198" t="str">
        <f t="shared" ref="O187:O190" si="207">IF(B187="","",COUNTIF($AP187:$AY187,"N"))</f>
        <v/>
      </c>
      <c r="P187" s="198" t="str">
        <f t="shared" ref="P187:P190" si="208">IF(B187="","",COUNTIF($AP187:$AY187,"D"))</f>
        <v/>
      </c>
      <c r="Q187" s="198" t="str">
        <f>IF(B187="","",(N187*$E$4)+(O187*$E$5)+(P187*$E$6))</f>
        <v/>
      </c>
      <c r="R187" s="198" t="str">
        <f t="shared" ref="R187:R190" si="209">IF(B187="","",SUM(C187:L187))</f>
        <v/>
      </c>
      <c r="S187" s="198" t="str">
        <f>IF(B187="","",SUM(C186,F188,I189,L190))</f>
        <v/>
      </c>
      <c r="T187" s="198" t="str">
        <f t="shared" ref="T187:T190" si="210">IF(B187="","",R187-S187)</f>
        <v/>
      </c>
      <c r="U187" s="123" t="str">
        <f t="shared" ref="U187:U190" si="211">IF(B187="","",IF(BA187=1,"1er",IF(BA187=2,"2ème",IF(BA187=3,"3ème",IF(BA187=4,"4ème",IF(BA187=5,"5ème",""))))))</f>
        <v/>
      </c>
      <c r="V187" s="124"/>
      <c r="AP187" s="40" t="str">
        <f>IF(C186="","",IF(C187="","",IF(C186&lt;C187,"V",IF(C186&gt;C187,"D","N"))))</f>
        <v/>
      </c>
      <c r="AQ187" s="38"/>
      <c r="AR187" s="38"/>
      <c r="AS187" s="40" t="str">
        <f>IF(F187="","",IF(F188="","",IF(F187&gt;F188,"V",IF(F187&lt;F188,"D","N"))))</f>
        <v/>
      </c>
      <c r="AT187" s="38"/>
      <c r="AU187" s="38"/>
      <c r="AV187" s="40" t="str">
        <f>IF(I187="","",IF(I189="","",IF(I187&gt;I189,"V",IF(I187&lt;I189,"D","N"))))</f>
        <v/>
      </c>
      <c r="AW187" s="38"/>
      <c r="AX187" s="38"/>
      <c r="AY187" s="40" t="str">
        <f>IF(L187="","",IF(L190="","",IF(L187&gt;L190,"V",IF(L187&lt;L190,"D","N"))))</f>
        <v/>
      </c>
      <c r="AZ187" s="27" t="str">
        <f>IF(B187="","",IF(M187=0,"",Q187*1000000+T187*1000+R187))</f>
        <v/>
      </c>
      <c r="BA187" s="112" t="str">
        <f t="shared" ref="BA187:BA190" si="212">IF(AZ187="","",RANK(AZ187,$AZ$186:$AZ$190,0))</f>
        <v/>
      </c>
      <c r="BB187" s="122"/>
    </row>
    <row r="188" spans="1:54" ht="15" customHeight="1">
      <c r="A188" s="97"/>
      <c r="B188" s="195"/>
      <c r="C188" s="248"/>
      <c r="D188" s="196"/>
      <c r="E188" s="248"/>
      <c r="F188" s="196"/>
      <c r="G188" s="248"/>
      <c r="H188" s="196"/>
      <c r="I188" s="248"/>
      <c r="J188" s="196"/>
      <c r="K188" s="258" t="str">
        <f>IF($E$7="OUI","A","")</f>
        <v/>
      </c>
      <c r="L188" s="224"/>
      <c r="M188" s="198" t="str">
        <f t="shared" si="205"/>
        <v/>
      </c>
      <c r="N188" s="201" t="str">
        <f t="shared" si="206"/>
        <v/>
      </c>
      <c r="O188" s="198" t="str">
        <f t="shared" si="207"/>
        <v/>
      </c>
      <c r="P188" s="198" t="str">
        <f t="shared" si="208"/>
        <v/>
      </c>
      <c r="Q188" s="198" t="str">
        <f>IF(B188="","",(N188*$E$4)+(O188*$E$5)+(P188*$E$6))</f>
        <v/>
      </c>
      <c r="R188" s="198" t="str">
        <f t="shared" si="209"/>
        <v/>
      </c>
      <c r="S188" s="198" t="str">
        <f>IF(B188="","",SUM(D189,F187,H186,J190))</f>
        <v/>
      </c>
      <c r="T188" s="198" t="str">
        <f t="shared" si="210"/>
        <v/>
      </c>
      <c r="U188" s="123" t="str">
        <f t="shared" si="211"/>
        <v/>
      </c>
      <c r="V188" s="124"/>
      <c r="AP188" s="38"/>
      <c r="AQ188" s="40" t="str">
        <f>IF(D188="","",IF(D189="","",IF(D188&gt;D189,"V",IF(D188&lt;D189,"D","N"))))</f>
        <v/>
      </c>
      <c r="AR188" s="38"/>
      <c r="AS188" s="40" t="str">
        <f>IF(F187="","",IF(F188="","",IF(F187&lt;F188,"V",IF(F187&gt;F188,"D","N"))))</f>
        <v/>
      </c>
      <c r="AT188" s="38"/>
      <c r="AU188" s="40" t="str">
        <f>IF(H186="","",IF(H188="","",IF(H186&lt;H188,"V",IF(H186&gt;H188,"D","N"))))</f>
        <v/>
      </c>
      <c r="AV188" s="38"/>
      <c r="AW188" s="40" t="str">
        <f>IF(J188="","",IF(J190="","",IF(J188&gt;J190,"V",IF(J188&lt;J190,"D","N"))))</f>
        <v/>
      </c>
      <c r="AX188" s="38"/>
      <c r="AY188" s="38"/>
      <c r="AZ188" s="27" t="str">
        <f>IF(B188="","",IF(M188=0,"",Q188*1000000+T188*1000+R188))</f>
        <v/>
      </c>
      <c r="BA188" s="112" t="str">
        <f t="shared" si="212"/>
        <v/>
      </c>
      <c r="BB188" s="122"/>
    </row>
    <row r="189" spans="1:54" ht="15" customHeight="1">
      <c r="A189" s="97"/>
      <c r="B189" s="195"/>
      <c r="C189" s="223"/>
      <c r="D189" s="196"/>
      <c r="E189" s="258" t="str">
        <f>IF($E$7="OUI","A","")</f>
        <v/>
      </c>
      <c r="F189" s="248"/>
      <c r="G189" s="196"/>
      <c r="H189" s="221"/>
      <c r="I189" s="196"/>
      <c r="J189" s="248"/>
      <c r="K189" s="196"/>
      <c r="L189" s="258" t="str">
        <f>IF($E$7="OUI","A","")</f>
        <v/>
      </c>
      <c r="M189" s="198" t="str">
        <f t="shared" si="205"/>
        <v/>
      </c>
      <c r="N189" s="201" t="str">
        <f t="shared" si="206"/>
        <v/>
      </c>
      <c r="O189" s="198" t="str">
        <f t="shared" si="207"/>
        <v/>
      </c>
      <c r="P189" s="198" t="str">
        <f t="shared" si="208"/>
        <v/>
      </c>
      <c r="Q189" s="198" t="str">
        <f>IF(B189="","",(N189*$E$4)+(O189*$E$5)+(P189*$E$6))</f>
        <v/>
      </c>
      <c r="R189" s="198" t="str">
        <f t="shared" si="209"/>
        <v/>
      </c>
      <c r="S189" s="198" t="str">
        <f>IF(B189="","",SUM(D188,G190,I187,K186))</f>
        <v/>
      </c>
      <c r="T189" s="198" t="str">
        <f t="shared" si="210"/>
        <v/>
      </c>
      <c r="U189" s="123" t="str">
        <f t="shared" si="211"/>
        <v/>
      </c>
      <c r="V189" s="124"/>
      <c r="AP189" s="38"/>
      <c r="AQ189" s="40" t="str">
        <f>IF(D188="","",IF(D189="","",IF(D188&lt;D189,"V",IF(D188&gt;D189,"D","N"))))</f>
        <v/>
      </c>
      <c r="AR189" s="38"/>
      <c r="AS189" s="38"/>
      <c r="AT189" s="40" t="str">
        <f>IF(G189="","",IF(G190="","",IF(G189&gt;G190,"V",IF(G189&lt;G190,"D","N"))))</f>
        <v/>
      </c>
      <c r="AU189" s="38"/>
      <c r="AV189" s="40" t="str">
        <f>IF(I187="","",IF(I189="","",IF(I187&lt;I189,"V",IF(I187&gt;I189,"D","N"))))</f>
        <v/>
      </c>
      <c r="AW189" s="38"/>
      <c r="AX189" s="40" t="str">
        <f>IF(K186="","",IF(K189="","",IF(K186&lt;K189,"V",IF(K186&gt;K189,"D","N"))))</f>
        <v/>
      </c>
      <c r="AY189" s="38"/>
      <c r="AZ189" s="27" t="str">
        <f>IF(B189="","",IF(M189=0,"",Q189*1000000+T189*1000+R189))</f>
        <v/>
      </c>
      <c r="BA189" s="112" t="str">
        <f t="shared" si="212"/>
        <v/>
      </c>
      <c r="BB189" s="122"/>
    </row>
    <row r="190" spans="1:54" ht="15" customHeight="1">
      <c r="A190" s="97"/>
      <c r="B190" s="195"/>
      <c r="C190" s="258" t="str">
        <f>IF($E$7="OUI","A","")</f>
        <v/>
      </c>
      <c r="D190" s="197"/>
      <c r="E190" s="196"/>
      <c r="F190" s="197"/>
      <c r="G190" s="196"/>
      <c r="H190" s="258" t="str">
        <f>IF($E$7="OUI","A","")</f>
        <v/>
      </c>
      <c r="I190" s="197"/>
      <c r="J190" s="196"/>
      <c r="K190" s="197"/>
      <c r="L190" s="196"/>
      <c r="M190" s="198" t="str">
        <f t="shared" si="205"/>
        <v/>
      </c>
      <c r="N190" s="201" t="str">
        <f t="shared" si="206"/>
        <v/>
      </c>
      <c r="O190" s="198" t="str">
        <f t="shared" si="207"/>
        <v/>
      </c>
      <c r="P190" s="198" t="str">
        <f t="shared" si="208"/>
        <v/>
      </c>
      <c r="Q190" s="198" t="str">
        <f>IF(B190="","",(N190*$E$4)+(O190*$E$5)+(P190*$E$6))</f>
        <v/>
      </c>
      <c r="R190" s="198" t="str">
        <f t="shared" si="209"/>
        <v/>
      </c>
      <c r="S190" s="198" t="str">
        <f>IF(B190="","",SUM(E186,G189,J188,L187))</f>
        <v/>
      </c>
      <c r="T190" s="198" t="str">
        <f t="shared" si="210"/>
        <v/>
      </c>
      <c r="U190" s="123" t="str">
        <f t="shared" si="211"/>
        <v/>
      </c>
      <c r="V190" s="124"/>
      <c r="AP190" s="38"/>
      <c r="AQ190" s="38"/>
      <c r="AR190" s="40" t="str">
        <f>IF(E186="","",IF(E190="","",IF(E186&lt;E190,"V",IF(E186&gt;E190,"D","N"))))</f>
        <v/>
      </c>
      <c r="AS190" s="38"/>
      <c r="AT190" s="40" t="str">
        <f>IF(G189="","",IF(G190="","",IF(G189&lt;G190,"V",IF(G189&gt;G190,"D","N"))))</f>
        <v/>
      </c>
      <c r="AU190" s="38"/>
      <c r="AV190" s="38"/>
      <c r="AW190" s="40" t="str">
        <f>IF(J188="","",IF(J190="","",IF(J188&lt;J190,"V",IF(J188&gt;J190,"D","N"))))</f>
        <v/>
      </c>
      <c r="AX190" s="38"/>
      <c r="AY190" s="40" t="str">
        <f>IF(L187="","",IF(L190="","",IF(L187&lt;L190,"V",IF(L187&gt;L190,"D","N"))))</f>
        <v/>
      </c>
      <c r="AZ190" s="27" t="str">
        <f>IF(B190="","",IF(M190=0,"",Q190*1000000+T190*1000+R190))</f>
        <v/>
      </c>
      <c r="BA190" s="112" t="str">
        <f t="shared" si="212"/>
        <v/>
      </c>
      <c r="BB190" s="122"/>
    </row>
    <row r="191" spans="1:54">
      <c r="A191" s="97"/>
    </row>
    <row r="192" spans="1:54">
      <c r="A192" s="97"/>
    </row>
    <row r="193" spans="1:54" ht="15" customHeight="1">
      <c r="A193" s="97"/>
      <c r="B193" s="244" t="s">
        <v>297</v>
      </c>
      <c r="C193" s="33"/>
      <c r="D193" s="34"/>
      <c r="E193" s="172"/>
      <c r="F193" s="34"/>
      <c r="G193" s="34" t="s">
        <v>366</v>
      </c>
      <c r="H193" s="34"/>
      <c r="I193" s="34"/>
      <c r="J193" s="34"/>
      <c r="K193" s="34"/>
      <c r="L193" s="35"/>
      <c r="M193" s="34"/>
      <c r="N193" s="34"/>
      <c r="O193" s="34" t="str">
        <f>"SUIVI DES MATCHS (G="&amp;IF($E$4="",0,$E$4)&amp;"pts / N="&amp;IF($E$5="",0,$E$5)&amp;"pts / P="&amp;IF($E$6="",0,$E$6)&amp;"pts)"</f>
        <v>SUIVI DES MATCHS (G=0pts / N=0pts / P=0pts)</v>
      </c>
      <c r="P193" s="34"/>
      <c r="Q193" s="35"/>
      <c r="R193" s="33"/>
      <c r="S193" s="34" t="s">
        <v>221</v>
      </c>
      <c r="T193" s="35"/>
      <c r="U193" s="290" t="s">
        <v>349</v>
      </c>
      <c r="V193" s="229" t="s">
        <v>349</v>
      </c>
      <c r="AP193" s="52"/>
      <c r="AQ193" s="36"/>
      <c r="AR193" s="39"/>
      <c r="AS193" s="36"/>
      <c r="AT193" s="49" t="s">
        <v>230</v>
      </c>
      <c r="AU193" s="36"/>
      <c r="AV193" s="36"/>
      <c r="AW193" s="36"/>
      <c r="AX193" s="36"/>
      <c r="AY193" s="45"/>
      <c r="AZ193" s="108" t="s">
        <v>334</v>
      </c>
      <c r="BA193" s="108" t="s">
        <v>229</v>
      </c>
      <c r="BB193" s="121"/>
    </row>
    <row r="194" spans="1:54" ht="15" customHeight="1">
      <c r="A194" s="97"/>
      <c r="B194" s="32" t="s">
        <v>317</v>
      </c>
      <c r="C194" s="171" t="s">
        <v>217</v>
      </c>
      <c r="D194" s="171" t="s">
        <v>218</v>
      </c>
      <c r="E194" s="171" t="s">
        <v>219</v>
      </c>
      <c r="F194" s="171" t="s">
        <v>241</v>
      </c>
      <c r="G194" s="171" t="s">
        <v>242</v>
      </c>
      <c r="H194" s="171" t="s">
        <v>243</v>
      </c>
      <c r="I194" s="171" t="s">
        <v>246</v>
      </c>
      <c r="J194" s="171" t="s">
        <v>247</v>
      </c>
      <c r="K194" s="171" t="s">
        <v>248</v>
      </c>
      <c r="L194" s="173" t="s">
        <v>249</v>
      </c>
      <c r="M194" s="32" t="s">
        <v>222</v>
      </c>
      <c r="N194" s="32" t="s">
        <v>223</v>
      </c>
      <c r="O194" s="32" t="s">
        <v>224</v>
      </c>
      <c r="P194" s="32" t="s">
        <v>225</v>
      </c>
      <c r="Q194" s="171" t="s">
        <v>220</v>
      </c>
      <c r="R194" s="32" t="s">
        <v>226</v>
      </c>
      <c r="S194" s="32" t="s">
        <v>227</v>
      </c>
      <c r="T194" s="32" t="s">
        <v>270</v>
      </c>
      <c r="U194" s="291"/>
      <c r="V194" s="245" t="s">
        <v>368</v>
      </c>
      <c r="AP194" s="30" t="s">
        <v>217</v>
      </c>
      <c r="AQ194" s="30" t="s">
        <v>218</v>
      </c>
      <c r="AR194" s="30" t="s">
        <v>219</v>
      </c>
      <c r="AS194" s="30" t="s">
        <v>241</v>
      </c>
      <c r="AT194" s="30" t="s">
        <v>242</v>
      </c>
      <c r="AU194" s="30" t="s">
        <v>243</v>
      </c>
      <c r="AV194" s="30" t="s">
        <v>246</v>
      </c>
      <c r="AW194" s="30" t="s">
        <v>247</v>
      </c>
      <c r="AX194" s="30" t="s">
        <v>248</v>
      </c>
      <c r="AY194" s="30" t="s">
        <v>249</v>
      </c>
      <c r="AZ194" s="110" t="s">
        <v>335</v>
      </c>
      <c r="BA194" s="110" t="s">
        <v>336</v>
      </c>
      <c r="BB194" s="121"/>
    </row>
    <row r="195" spans="1:54" ht="15" customHeight="1">
      <c r="A195" s="97"/>
      <c r="B195" s="195"/>
      <c r="C195" s="196"/>
      <c r="D195" s="221"/>
      <c r="E195" s="196"/>
      <c r="F195" s="258" t="str">
        <f>IF($E$7="OUI","A","")</f>
        <v/>
      </c>
      <c r="G195" s="222"/>
      <c r="H195" s="196"/>
      <c r="I195" s="258" t="str">
        <f>IF($E$7="OUI","A","")</f>
        <v/>
      </c>
      <c r="J195" s="222"/>
      <c r="K195" s="196"/>
      <c r="L195" s="248"/>
      <c r="M195" s="198" t="str">
        <f>IF(B195="","",COUNT(C195:L195))</f>
        <v/>
      </c>
      <c r="N195" s="201" t="str">
        <f>IF(B195="","",COUNTIF($AP195:$AY195,"V"))</f>
        <v/>
      </c>
      <c r="O195" s="198" t="str">
        <f>IF(B195="","",COUNTIF($AP195:$AY195,"N"))</f>
        <v/>
      </c>
      <c r="P195" s="198" t="str">
        <f>IF(B195="","",COUNTIF($AP195:$AY195,"D"))</f>
        <v/>
      </c>
      <c r="Q195" s="198" t="str">
        <f>IF(B195="","",(N195*$E$4)+(O195*$E$5)+(P195*$E$6))</f>
        <v/>
      </c>
      <c r="R195" s="198" t="str">
        <f>IF(B195="","",SUM(C195:L195))</f>
        <v/>
      </c>
      <c r="S195" s="198" t="str">
        <f>IF(B195="","",SUM(C196,E199,H197,K198))</f>
        <v/>
      </c>
      <c r="T195" s="198" t="str">
        <f>IF(B195="","",R195-S195)</f>
        <v/>
      </c>
      <c r="U195" s="123" t="str">
        <f>IF(B195="","",IF(BA195=1,"1er",IF(BA195=2,"2ème",IF(BA195=3,"3ème",IF(BA195=4,"4ème",IF(BA195=5,"5ème",""))))))</f>
        <v/>
      </c>
      <c r="V195" s="124"/>
      <c r="AP195" s="40" t="str">
        <f>IF(C195="","",IF(C196="","",IF(C195&gt;C196,"V",IF(C195&lt;C196,"D","N"))))</f>
        <v/>
      </c>
      <c r="AQ195" s="38"/>
      <c r="AR195" s="40" t="str">
        <f>IF(E195="","",IF(E199="","",IF(E195&gt;E199,"V",IF(E195&lt;E199,"D","N"))))</f>
        <v/>
      </c>
      <c r="AS195" s="38"/>
      <c r="AT195" s="38"/>
      <c r="AU195" s="40" t="str">
        <f>IF(H195="","",IF(H197="","",IF(H195&gt;H197,"V",IF(H195&lt;H197,"D","N"))))</f>
        <v/>
      </c>
      <c r="AV195" s="38"/>
      <c r="AW195" s="38"/>
      <c r="AX195" s="40" t="str">
        <f>IF(K195="","",IF(K198="","",IF(K195&gt;K198,"V",IF(K195&lt;K198,"D","N"))))</f>
        <v/>
      </c>
      <c r="AY195" s="38"/>
      <c r="AZ195" s="27" t="str">
        <f>IF(B195="","",IF(M195=0,"",Q195*1000000+T195*1000+R195))</f>
        <v/>
      </c>
      <c r="BA195" s="112" t="str">
        <f>IF(AZ195="","",RANK(AZ195,$AZ$195:$AZ$199,0))</f>
        <v/>
      </c>
      <c r="BB195" s="122"/>
    </row>
    <row r="196" spans="1:54" ht="15" customHeight="1">
      <c r="A196" s="97"/>
      <c r="B196" s="195"/>
      <c r="C196" s="196"/>
      <c r="D196" s="258" t="str">
        <f>IF($E$7="OUI","A","")</f>
        <v/>
      </c>
      <c r="E196" s="222"/>
      <c r="F196" s="196"/>
      <c r="G196" s="258" t="str">
        <f>IF($E$7="OUI","A","")</f>
        <v/>
      </c>
      <c r="H196" s="248"/>
      <c r="I196" s="196"/>
      <c r="J196" s="258" t="str">
        <f>IF($E$7="OUI","A","")</f>
        <v/>
      </c>
      <c r="K196" s="222"/>
      <c r="L196" s="202"/>
      <c r="M196" s="198" t="str">
        <f t="shared" ref="M196:M199" si="213">IF(B196="","",COUNT(C196:L196))</f>
        <v/>
      </c>
      <c r="N196" s="201" t="str">
        <f t="shared" ref="N196:N199" si="214">IF(B196="","",COUNTIF($AP196:$AY196,"V"))</f>
        <v/>
      </c>
      <c r="O196" s="198" t="str">
        <f t="shared" ref="O196:O199" si="215">IF(B196="","",COUNTIF($AP196:$AY196,"N"))</f>
        <v/>
      </c>
      <c r="P196" s="198" t="str">
        <f t="shared" ref="P196:P199" si="216">IF(B196="","",COUNTIF($AP196:$AY196,"D"))</f>
        <v/>
      </c>
      <c r="Q196" s="198" t="str">
        <f>IF(B196="","",(N196*$E$4)+(O196*$E$5)+(P196*$E$6))</f>
        <v/>
      </c>
      <c r="R196" s="198" t="str">
        <f t="shared" ref="R196:R199" si="217">IF(B196="","",SUM(C196:L196))</f>
        <v/>
      </c>
      <c r="S196" s="198" t="str">
        <f>IF(B196="","",SUM(C195,F197,I198,L199))</f>
        <v/>
      </c>
      <c r="T196" s="198" t="str">
        <f t="shared" ref="T196:T199" si="218">IF(B196="","",R196-S196)</f>
        <v/>
      </c>
      <c r="U196" s="123" t="str">
        <f t="shared" ref="U196:U199" si="219">IF(B196="","",IF(BA196=1,"1er",IF(BA196=2,"2ème",IF(BA196=3,"3ème",IF(BA196=4,"4ème",IF(BA196=5,"5ème",""))))))</f>
        <v/>
      </c>
      <c r="V196" s="124"/>
      <c r="AP196" s="40" t="str">
        <f>IF(C195="","",IF(C196="","",IF(C195&lt;C196,"V",IF(C195&gt;C196,"D","N"))))</f>
        <v/>
      </c>
      <c r="AQ196" s="38"/>
      <c r="AR196" s="38"/>
      <c r="AS196" s="40" t="str">
        <f>IF(F196="","",IF(F197="","",IF(F196&gt;F197,"V",IF(F196&lt;F197,"D","N"))))</f>
        <v/>
      </c>
      <c r="AT196" s="38"/>
      <c r="AU196" s="38"/>
      <c r="AV196" s="40" t="str">
        <f>IF(I196="","",IF(I198="","",IF(I196&gt;I198,"V",IF(I196&lt;I198,"D","N"))))</f>
        <v/>
      </c>
      <c r="AW196" s="38"/>
      <c r="AX196" s="38"/>
      <c r="AY196" s="40" t="str">
        <f>IF(L196="","",IF(L199="","",IF(L196&gt;L199,"V",IF(L196&lt;L199,"D","N"))))</f>
        <v/>
      </c>
      <c r="AZ196" s="27" t="str">
        <f>IF(B196="","",IF(M196=0,"",Q196*1000000+T196*1000+R196))</f>
        <v/>
      </c>
      <c r="BA196" s="112" t="str">
        <f t="shared" ref="BA196:BA199" si="220">IF(AZ196="","",RANK(AZ196,$AZ$195:$AZ$199,0))</f>
        <v/>
      </c>
      <c r="BB196" s="122"/>
    </row>
    <row r="197" spans="1:54" ht="15" customHeight="1">
      <c r="A197" s="97"/>
      <c r="B197" s="195"/>
      <c r="C197" s="248"/>
      <c r="D197" s="196"/>
      <c r="E197" s="248"/>
      <c r="F197" s="196"/>
      <c r="G197" s="248"/>
      <c r="H197" s="196"/>
      <c r="I197" s="248"/>
      <c r="J197" s="196"/>
      <c r="K197" s="258" t="str">
        <f>IF($E$7="OUI","A","")</f>
        <v/>
      </c>
      <c r="L197" s="224"/>
      <c r="M197" s="198" t="str">
        <f t="shared" si="213"/>
        <v/>
      </c>
      <c r="N197" s="201" t="str">
        <f t="shared" si="214"/>
        <v/>
      </c>
      <c r="O197" s="198" t="str">
        <f t="shared" si="215"/>
        <v/>
      </c>
      <c r="P197" s="198" t="str">
        <f t="shared" si="216"/>
        <v/>
      </c>
      <c r="Q197" s="198" t="str">
        <f>IF(B197="","",(N197*$E$4)+(O197*$E$5)+(P197*$E$6))</f>
        <v/>
      </c>
      <c r="R197" s="198" t="str">
        <f t="shared" si="217"/>
        <v/>
      </c>
      <c r="S197" s="198" t="str">
        <f>IF(B197="","",SUM(D198,F196,H195,J199))</f>
        <v/>
      </c>
      <c r="T197" s="198" t="str">
        <f t="shared" si="218"/>
        <v/>
      </c>
      <c r="U197" s="123" t="str">
        <f t="shared" si="219"/>
        <v/>
      </c>
      <c r="V197" s="124"/>
      <c r="AP197" s="38"/>
      <c r="AQ197" s="40" t="str">
        <f>IF(D197="","",IF(D198="","",IF(D197&gt;D198,"V",IF(D197&lt;D198,"D","N"))))</f>
        <v/>
      </c>
      <c r="AR197" s="38"/>
      <c r="AS197" s="40" t="str">
        <f>IF(F196="","",IF(F197="","",IF(F196&lt;F197,"V",IF(F196&gt;F197,"D","N"))))</f>
        <v/>
      </c>
      <c r="AT197" s="38"/>
      <c r="AU197" s="40" t="str">
        <f>IF(H195="","",IF(H197="","",IF(H195&lt;H197,"V",IF(H195&gt;H197,"D","N"))))</f>
        <v/>
      </c>
      <c r="AV197" s="38"/>
      <c r="AW197" s="40" t="str">
        <f>IF(J197="","",IF(J199="","",IF(J197&gt;J199,"V",IF(J197&lt;J199,"D","N"))))</f>
        <v/>
      </c>
      <c r="AX197" s="38"/>
      <c r="AY197" s="38"/>
      <c r="AZ197" s="27" t="str">
        <f>IF(B197="","",IF(M197=0,"",Q197*1000000+T197*1000+R197))</f>
        <v/>
      </c>
      <c r="BA197" s="112" t="str">
        <f t="shared" si="220"/>
        <v/>
      </c>
      <c r="BB197" s="122"/>
    </row>
    <row r="198" spans="1:54" ht="15" customHeight="1">
      <c r="A198" s="97"/>
      <c r="B198" s="195"/>
      <c r="C198" s="223"/>
      <c r="D198" s="196"/>
      <c r="E198" s="258" t="str">
        <f>IF($E$7="OUI","A","")</f>
        <v/>
      </c>
      <c r="F198" s="248"/>
      <c r="G198" s="196"/>
      <c r="H198" s="221"/>
      <c r="I198" s="196"/>
      <c r="J198" s="248"/>
      <c r="K198" s="196"/>
      <c r="L198" s="258" t="str">
        <f>IF($E$7="OUI","A","")</f>
        <v/>
      </c>
      <c r="M198" s="198" t="str">
        <f t="shared" si="213"/>
        <v/>
      </c>
      <c r="N198" s="201" t="str">
        <f t="shared" si="214"/>
        <v/>
      </c>
      <c r="O198" s="198" t="str">
        <f t="shared" si="215"/>
        <v/>
      </c>
      <c r="P198" s="198" t="str">
        <f t="shared" si="216"/>
        <v/>
      </c>
      <c r="Q198" s="198" t="str">
        <f>IF(B198="","",(N198*$E$4)+(O198*$E$5)+(P198*$E$6))</f>
        <v/>
      </c>
      <c r="R198" s="198" t="str">
        <f t="shared" si="217"/>
        <v/>
      </c>
      <c r="S198" s="198" t="str">
        <f>IF(B198="","",SUM(D197,G199,I196,K195))</f>
        <v/>
      </c>
      <c r="T198" s="198" t="str">
        <f t="shared" si="218"/>
        <v/>
      </c>
      <c r="U198" s="123" t="str">
        <f t="shared" si="219"/>
        <v/>
      </c>
      <c r="V198" s="124"/>
      <c r="AP198" s="38"/>
      <c r="AQ198" s="40" t="str">
        <f>IF(D197="","",IF(D198="","",IF(D197&lt;D198,"V",IF(D197&gt;D198,"D","N"))))</f>
        <v/>
      </c>
      <c r="AR198" s="38"/>
      <c r="AS198" s="38"/>
      <c r="AT198" s="40" t="str">
        <f>IF(G198="","",IF(G199="","",IF(G198&gt;G199,"V",IF(G198&lt;G199,"D","N"))))</f>
        <v/>
      </c>
      <c r="AU198" s="38"/>
      <c r="AV198" s="40" t="str">
        <f>IF(I196="","",IF(I198="","",IF(I196&lt;I198,"V",IF(I196&gt;I198,"D","N"))))</f>
        <v/>
      </c>
      <c r="AW198" s="38"/>
      <c r="AX198" s="40" t="str">
        <f>IF(K195="","",IF(K198="","",IF(K195&lt;K198,"V",IF(K195&gt;K198,"D","N"))))</f>
        <v/>
      </c>
      <c r="AY198" s="38"/>
      <c r="AZ198" s="27" t="str">
        <f>IF(B198="","",IF(M198=0,"",Q198*1000000+T198*1000+R198))</f>
        <v/>
      </c>
      <c r="BA198" s="112" t="str">
        <f t="shared" si="220"/>
        <v/>
      </c>
      <c r="BB198" s="122"/>
    </row>
    <row r="199" spans="1:54" ht="15" customHeight="1">
      <c r="A199" s="97"/>
      <c r="B199" s="195"/>
      <c r="C199" s="258" t="str">
        <f>IF($E$7="OUI","A","")</f>
        <v/>
      </c>
      <c r="D199" s="197"/>
      <c r="E199" s="196"/>
      <c r="F199" s="197"/>
      <c r="G199" s="196"/>
      <c r="H199" s="258" t="str">
        <f>IF($E$7="OUI","A","")</f>
        <v/>
      </c>
      <c r="I199" s="197"/>
      <c r="J199" s="196"/>
      <c r="K199" s="197"/>
      <c r="L199" s="196"/>
      <c r="M199" s="198" t="str">
        <f t="shared" si="213"/>
        <v/>
      </c>
      <c r="N199" s="201" t="str">
        <f t="shared" si="214"/>
        <v/>
      </c>
      <c r="O199" s="198" t="str">
        <f t="shared" si="215"/>
        <v/>
      </c>
      <c r="P199" s="198" t="str">
        <f t="shared" si="216"/>
        <v/>
      </c>
      <c r="Q199" s="198" t="str">
        <f>IF(B199="","",(N199*$E$4)+(O199*$E$5)+(P199*$E$6))</f>
        <v/>
      </c>
      <c r="R199" s="198" t="str">
        <f t="shared" si="217"/>
        <v/>
      </c>
      <c r="S199" s="198" t="str">
        <f>IF(B199="","",SUM(E195,G198,J197,L196))</f>
        <v/>
      </c>
      <c r="T199" s="198" t="str">
        <f t="shared" si="218"/>
        <v/>
      </c>
      <c r="U199" s="123" t="str">
        <f t="shared" si="219"/>
        <v/>
      </c>
      <c r="V199" s="124"/>
      <c r="AP199" s="38"/>
      <c r="AQ199" s="38"/>
      <c r="AR199" s="40" t="str">
        <f>IF(E195="","",IF(E199="","",IF(E195&lt;E199,"V",IF(E195&gt;E199,"D","N"))))</f>
        <v/>
      </c>
      <c r="AS199" s="38"/>
      <c r="AT199" s="40" t="str">
        <f>IF(G198="","",IF(G199="","",IF(G198&lt;G199,"V",IF(G198&gt;G199,"D","N"))))</f>
        <v/>
      </c>
      <c r="AU199" s="38"/>
      <c r="AV199" s="38"/>
      <c r="AW199" s="40" t="str">
        <f>IF(J197="","",IF(J199="","",IF(J197&lt;J199,"V",IF(J197&gt;J199,"D","N"))))</f>
        <v/>
      </c>
      <c r="AX199" s="38"/>
      <c r="AY199" s="40" t="str">
        <f>IF(L196="","",IF(L199="","",IF(L196&lt;L199,"V",IF(L196&gt;L199,"D","N"))))</f>
        <v/>
      </c>
      <c r="AZ199" s="27" t="str">
        <f>IF(B199="","",IF(M199=0,"",Q199*1000000+T199*1000+R199))</f>
        <v/>
      </c>
      <c r="BA199" s="112" t="str">
        <f t="shared" si="220"/>
        <v/>
      </c>
      <c r="BB199" s="122"/>
    </row>
    <row r="200" spans="1:54">
      <c r="A200" s="97"/>
    </row>
    <row r="201" spans="1:54">
      <c r="A201" s="97"/>
    </row>
    <row r="202" spans="1:54" ht="15" customHeight="1">
      <c r="A202" s="97"/>
      <c r="B202" s="244" t="s">
        <v>298</v>
      </c>
      <c r="C202" s="33"/>
      <c r="D202" s="34"/>
      <c r="E202" s="172"/>
      <c r="F202" s="34"/>
      <c r="G202" s="34" t="s">
        <v>366</v>
      </c>
      <c r="H202" s="34"/>
      <c r="I202" s="34"/>
      <c r="J202" s="34"/>
      <c r="K202" s="34"/>
      <c r="L202" s="35"/>
      <c r="M202" s="34"/>
      <c r="N202" s="34"/>
      <c r="O202" s="34" t="str">
        <f>"SUIVI DES MATCHS (G="&amp;IF($E$4="",0,$E$4)&amp;"pts / N="&amp;IF($E$5="",0,$E$5)&amp;"pts / P="&amp;IF($E$6="",0,$E$6)&amp;"pts)"</f>
        <v>SUIVI DES MATCHS (G=0pts / N=0pts / P=0pts)</v>
      </c>
      <c r="P202" s="34"/>
      <c r="Q202" s="35"/>
      <c r="R202" s="33"/>
      <c r="S202" s="34" t="s">
        <v>221</v>
      </c>
      <c r="T202" s="35"/>
      <c r="U202" s="290" t="s">
        <v>349</v>
      </c>
      <c r="V202" s="229" t="s">
        <v>349</v>
      </c>
      <c r="AP202" s="52"/>
      <c r="AQ202" s="36"/>
      <c r="AR202" s="39"/>
      <c r="AS202" s="36"/>
      <c r="AT202" s="49" t="s">
        <v>230</v>
      </c>
      <c r="AU202" s="36"/>
      <c r="AV202" s="36"/>
      <c r="AW202" s="36"/>
      <c r="AX202" s="36"/>
      <c r="AY202" s="45"/>
      <c r="AZ202" s="108" t="s">
        <v>334</v>
      </c>
      <c r="BA202" s="108" t="s">
        <v>229</v>
      </c>
      <c r="BB202" s="121"/>
    </row>
    <row r="203" spans="1:54" ht="15" customHeight="1">
      <c r="A203" s="97"/>
      <c r="B203" s="32" t="s">
        <v>317</v>
      </c>
      <c r="C203" s="171" t="s">
        <v>217</v>
      </c>
      <c r="D203" s="171" t="s">
        <v>218</v>
      </c>
      <c r="E203" s="171" t="s">
        <v>219</v>
      </c>
      <c r="F203" s="171" t="s">
        <v>241</v>
      </c>
      <c r="G203" s="171" t="s">
        <v>242</v>
      </c>
      <c r="H203" s="171" t="s">
        <v>243</v>
      </c>
      <c r="I203" s="171" t="s">
        <v>246</v>
      </c>
      <c r="J203" s="171" t="s">
        <v>247</v>
      </c>
      <c r="K203" s="171" t="s">
        <v>248</v>
      </c>
      <c r="L203" s="173" t="s">
        <v>249</v>
      </c>
      <c r="M203" s="32" t="s">
        <v>222</v>
      </c>
      <c r="N203" s="32" t="s">
        <v>223</v>
      </c>
      <c r="O203" s="32" t="s">
        <v>224</v>
      </c>
      <c r="P203" s="32" t="s">
        <v>225</v>
      </c>
      <c r="Q203" s="171" t="s">
        <v>220</v>
      </c>
      <c r="R203" s="32" t="s">
        <v>226</v>
      </c>
      <c r="S203" s="32" t="s">
        <v>227</v>
      </c>
      <c r="T203" s="32" t="s">
        <v>270</v>
      </c>
      <c r="U203" s="291"/>
      <c r="V203" s="245" t="s">
        <v>368</v>
      </c>
      <c r="AP203" s="30" t="s">
        <v>217</v>
      </c>
      <c r="AQ203" s="30" t="s">
        <v>218</v>
      </c>
      <c r="AR203" s="30" t="s">
        <v>219</v>
      </c>
      <c r="AS203" s="30" t="s">
        <v>241</v>
      </c>
      <c r="AT203" s="30" t="s">
        <v>242</v>
      </c>
      <c r="AU203" s="30" t="s">
        <v>243</v>
      </c>
      <c r="AV203" s="30" t="s">
        <v>246</v>
      </c>
      <c r="AW203" s="30" t="s">
        <v>247</v>
      </c>
      <c r="AX203" s="30" t="s">
        <v>248</v>
      </c>
      <c r="AY203" s="30" t="s">
        <v>249</v>
      </c>
      <c r="AZ203" s="110" t="s">
        <v>335</v>
      </c>
      <c r="BA203" s="110" t="s">
        <v>336</v>
      </c>
      <c r="BB203" s="121"/>
    </row>
    <row r="204" spans="1:54" ht="15" customHeight="1">
      <c r="A204" s="97"/>
      <c r="B204" s="195"/>
      <c r="C204" s="196"/>
      <c r="D204" s="221"/>
      <c r="E204" s="196"/>
      <c r="F204" s="258" t="str">
        <f>IF($E$7="OUI","A","")</f>
        <v/>
      </c>
      <c r="G204" s="222"/>
      <c r="H204" s="196"/>
      <c r="I204" s="258" t="str">
        <f>IF($E$7="OUI","A","")</f>
        <v/>
      </c>
      <c r="J204" s="222"/>
      <c r="K204" s="196"/>
      <c r="L204" s="248"/>
      <c r="M204" s="198" t="str">
        <f>IF(B204="","",COUNT(C204:L204))</f>
        <v/>
      </c>
      <c r="N204" s="201" t="str">
        <f>IF(B204="","",COUNTIF($AP204:$AY204,"V"))</f>
        <v/>
      </c>
      <c r="O204" s="198" t="str">
        <f>IF(B204="","",COUNTIF($AP204:$AY204,"N"))</f>
        <v/>
      </c>
      <c r="P204" s="198" t="str">
        <f>IF(B204="","",COUNTIF($AP204:$AY204,"D"))</f>
        <v/>
      </c>
      <c r="Q204" s="198" t="str">
        <f>IF(B204="","",(N204*$E$4)+(O204*$E$5)+(P204*$E$6))</f>
        <v/>
      </c>
      <c r="R204" s="198" t="str">
        <f>IF(B204="","",SUM(C204:L204))</f>
        <v/>
      </c>
      <c r="S204" s="198" t="str">
        <f>IF(B204="","",SUM(C205,E208,H206,K207))</f>
        <v/>
      </c>
      <c r="T204" s="198" t="str">
        <f>IF(B204="","",R204-S204)</f>
        <v/>
      </c>
      <c r="U204" s="123" t="str">
        <f>IF(B204="","",IF(BA204=1,"1er",IF(BA204=2,"2ème",IF(BA204=3,"3ème",IF(BA204=4,"4ème",IF(BA204=5,"5ème",""))))))</f>
        <v/>
      </c>
      <c r="V204" s="124"/>
      <c r="AP204" s="40" t="str">
        <f>IF(C204="","",IF(C205="","",IF(C204&gt;C205,"V",IF(C204&lt;C205,"D","N"))))</f>
        <v/>
      </c>
      <c r="AQ204" s="38"/>
      <c r="AR204" s="40" t="str">
        <f>IF(E204="","",IF(E208="","",IF(E204&gt;E208,"V",IF(E204&lt;E208,"D","N"))))</f>
        <v/>
      </c>
      <c r="AS204" s="38"/>
      <c r="AT204" s="38"/>
      <c r="AU204" s="40" t="str">
        <f>IF(H204="","",IF(H206="","",IF(H204&gt;H206,"V",IF(H204&lt;H206,"D","N"))))</f>
        <v/>
      </c>
      <c r="AV204" s="38"/>
      <c r="AW204" s="38"/>
      <c r="AX204" s="40" t="str">
        <f>IF(K204="","",IF(K207="","",IF(K204&gt;K207,"V",IF(K204&lt;K207,"D","N"))))</f>
        <v/>
      </c>
      <c r="AY204" s="38"/>
      <c r="AZ204" s="27" t="str">
        <f>IF(B204="","",IF(M204=0,"",Q204*1000000+T204*1000+R204))</f>
        <v/>
      </c>
      <c r="BA204" s="112" t="str">
        <f>IF(AZ204="","",RANK(AZ204,$AZ$204:$AZ$208,0))</f>
        <v/>
      </c>
      <c r="BB204" s="122"/>
    </row>
    <row r="205" spans="1:54" ht="15" customHeight="1">
      <c r="A205" s="97"/>
      <c r="B205" s="195"/>
      <c r="C205" s="196"/>
      <c r="D205" s="258" t="str">
        <f>IF($E$7="OUI","A","")</f>
        <v/>
      </c>
      <c r="E205" s="222"/>
      <c r="F205" s="196"/>
      <c r="G205" s="258" t="str">
        <f>IF($E$7="OUI","A","")</f>
        <v/>
      </c>
      <c r="H205" s="248"/>
      <c r="I205" s="196"/>
      <c r="J205" s="258" t="str">
        <f>IF($E$7="OUI","A","")</f>
        <v/>
      </c>
      <c r="K205" s="222"/>
      <c r="L205" s="202"/>
      <c r="M205" s="198" t="str">
        <f t="shared" ref="M205:M208" si="221">IF(B205="","",COUNT(C205:L205))</f>
        <v/>
      </c>
      <c r="N205" s="201" t="str">
        <f t="shared" ref="N205:N208" si="222">IF(B205="","",COUNTIF($AP205:$AY205,"V"))</f>
        <v/>
      </c>
      <c r="O205" s="198" t="str">
        <f t="shared" ref="O205:O208" si="223">IF(B205="","",COUNTIF($AP205:$AY205,"N"))</f>
        <v/>
      </c>
      <c r="P205" s="198" t="str">
        <f t="shared" ref="P205:P208" si="224">IF(B205="","",COUNTIF($AP205:$AY205,"D"))</f>
        <v/>
      </c>
      <c r="Q205" s="198" t="str">
        <f>IF(B205="","",(N205*$E$4)+(O205*$E$5)+(P205*$E$6))</f>
        <v/>
      </c>
      <c r="R205" s="198" t="str">
        <f t="shared" ref="R205:R208" si="225">IF(B205="","",SUM(C205:L205))</f>
        <v/>
      </c>
      <c r="S205" s="198" t="str">
        <f>IF(B205="","",SUM(C204,F206,I207,L208))</f>
        <v/>
      </c>
      <c r="T205" s="198" t="str">
        <f t="shared" ref="T205:T208" si="226">IF(B205="","",R205-S205)</f>
        <v/>
      </c>
      <c r="U205" s="123" t="str">
        <f t="shared" ref="U205:U208" si="227">IF(B205="","",IF(BA205=1,"1er",IF(BA205=2,"2ème",IF(BA205=3,"3ème",IF(BA205=4,"4ème",IF(BA205=5,"5ème",""))))))</f>
        <v/>
      </c>
      <c r="V205" s="124"/>
      <c r="AP205" s="40" t="str">
        <f>IF(C204="","",IF(C205="","",IF(C204&lt;C205,"V",IF(C204&gt;C205,"D","N"))))</f>
        <v/>
      </c>
      <c r="AQ205" s="38"/>
      <c r="AR205" s="38"/>
      <c r="AS205" s="40" t="str">
        <f>IF(F205="","",IF(F206="","",IF(F205&gt;F206,"V",IF(F205&lt;F206,"D","N"))))</f>
        <v/>
      </c>
      <c r="AT205" s="38"/>
      <c r="AU205" s="38"/>
      <c r="AV205" s="40" t="str">
        <f>IF(I205="","",IF(I207="","",IF(I205&gt;I207,"V",IF(I205&lt;I207,"D","N"))))</f>
        <v/>
      </c>
      <c r="AW205" s="38"/>
      <c r="AX205" s="38"/>
      <c r="AY205" s="40" t="str">
        <f>IF(L205="","",IF(L208="","",IF(L205&gt;L208,"V",IF(L205&lt;L208,"D","N"))))</f>
        <v/>
      </c>
      <c r="AZ205" s="27" t="str">
        <f>IF(B205="","",IF(M205=0,"",Q205*1000000+T205*1000+R205))</f>
        <v/>
      </c>
      <c r="BA205" s="112" t="str">
        <f t="shared" ref="BA205:BA208" si="228">IF(AZ205="","",RANK(AZ205,$AZ$204:$AZ$208,0))</f>
        <v/>
      </c>
      <c r="BB205" s="122"/>
    </row>
    <row r="206" spans="1:54" ht="15" customHeight="1">
      <c r="A206" s="97"/>
      <c r="B206" s="195"/>
      <c r="C206" s="248"/>
      <c r="D206" s="196"/>
      <c r="E206" s="248"/>
      <c r="F206" s="196"/>
      <c r="G206" s="248"/>
      <c r="H206" s="196"/>
      <c r="I206" s="248"/>
      <c r="J206" s="196"/>
      <c r="K206" s="258" t="str">
        <f>IF($E$7="OUI","A","")</f>
        <v/>
      </c>
      <c r="L206" s="224"/>
      <c r="M206" s="198" t="str">
        <f t="shared" si="221"/>
        <v/>
      </c>
      <c r="N206" s="201" t="str">
        <f t="shared" si="222"/>
        <v/>
      </c>
      <c r="O206" s="198" t="str">
        <f t="shared" si="223"/>
        <v/>
      </c>
      <c r="P206" s="198" t="str">
        <f t="shared" si="224"/>
        <v/>
      </c>
      <c r="Q206" s="198" t="str">
        <f>IF(B206="","",(N206*$E$4)+(O206*$E$5)+(P206*$E$6))</f>
        <v/>
      </c>
      <c r="R206" s="198" t="str">
        <f t="shared" si="225"/>
        <v/>
      </c>
      <c r="S206" s="198" t="str">
        <f>IF(B206="","",SUM(D207,F205,H204,J208))</f>
        <v/>
      </c>
      <c r="T206" s="198" t="str">
        <f t="shared" si="226"/>
        <v/>
      </c>
      <c r="U206" s="123" t="str">
        <f t="shared" si="227"/>
        <v/>
      </c>
      <c r="V206" s="124"/>
      <c r="AP206" s="38"/>
      <c r="AQ206" s="40" t="str">
        <f>IF(D206="","",IF(D207="","",IF(D206&gt;D207,"V",IF(D206&lt;D207,"D","N"))))</f>
        <v/>
      </c>
      <c r="AR206" s="38"/>
      <c r="AS206" s="40" t="str">
        <f>IF(F205="","",IF(F206="","",IF(F205&lt;F206,"V",IF(F205&gt;F206,"D","N"))))</f>
        <v/>
      </c>
      <c r="AT206" s="38"/>
      <c r="AU206" s="40" t="str">
        <f>IF(H204="","",IF(H206="","",IF(H204&lt;H206,"V",IF(H204&gt;H206,"D","N"))))</f>
        <v/>
      </c>
      <c r="AV206" s="38"/>
      <c r="AW206" s="40" t="str">
        <f>IF(J206="","",IF(J208="","",IF(J206&gt;J208,"V",IF(J206&lt;J208,"D","N"))))</f>
        <v/>
      </c>
      <c r="AX206" s="38"/>
      <c r="AY206" s="38"/>
      <c r="AZ206" s="27" t="str">
        <f>IF(B206="","",IF(M206=0,"",Q206*1000000+T206*1000+R206))</f>
        <v/>
      </c>
      <c r="BA206" s="112" t="str">
        <f t="shared" si="228"/>
        <v/>
      </c>
      <c r="BB206" s="122"/>
    </row>
    <row r="207" spans="1:54" ht="15" customHeight="1">
      <c r="A207" s="97"/>
      <c r="B207" s="195"/>
      <c r="C207" s="223"/>
      <c r="D207" s="196"/>
      <c r="E207" s="258" t="str">
        <f>IF($E$7="OUI","A","")</f>
        <v/>
      </c>
      <c r="F207" s="248"/>
      <c r="G207" s="196"/>
      <c r="H207" s="221"/>
      <c r="I207" s="196"/>
      <c r="J207" s="248"/>
      <c r="K207" s="196"/>
      <c r="L207" s="258" t="str">
        <f>IF($E$7="OUI","A","")</f>
        <v/>
      </c>
      <c r="M207" s="198" t="str">
        <f t="shared" si="221"/>
        <v/>
      </c>
      <c r="N207" s="201" t="str">
        <f t="shared" si="222"/>
        <v/>
      </c>
      <c r="O207" s="198" t="str">
        <f t="shared" si="223"/>
        <v/>
      </c>
      <c r="P207" s="198" t="str">
        <f t="shared" si="224"/>
        <v/>
      </c>
      <c r="Q207" s="198" t="str">
        <f>IF(B207="","",(N207*$E$4)+(O207*$E$5)+(P207*$E$6))</f>
        <v/>
      </c>
      <c r="R207" s="198" t="str">
        <f t="shared" si="225"/>
        <v/>
      </c>
      <c r="S207" s="198" t="str">
        <f>IF(B207="","",SUM(D206,G208,I205,K204))</f>
        <v/>
      </c>
      <c r="T207" s="198" t="str">
        <f t="shared" si="226"/>
        <v/>
      </c>
      <c r="U207" s="123" t="str">
        <f t="shared" si="227"/>
        <v/>
      </c>
      <c r="V207" s="124"/>
      <c r="AP207" s="38"/>
      <c r="AQ207" s="40" t="str">
        <f>IF(D206="","",IF(D207="","",IF(D206&lt;D207,"V",IF(D206&gt;D207,"D","N"))))</f>
        <v/>
      </c>
      <c r="AR207" s="38"/>
      <c r="AS207" s="38"/>
      <c r="AT207" s="40" t="str">
        <f>IF(G207="","",IF(G208="","",IF(G207&gt;G208,"V",IF(G207&lt;G208,"D","N"))))</f>
        <v/>
      </c>
      <c r="AU207" s="38"/>
      <c r="AV207" s="40" t="str">
        <f>IF(I205="","",IF(I207="","",IF(I205&lt;I207,"V",IF(I205&gt;I207,"D","N"))))</f>
        <v/>
      </c>
      <c r="AW207" s="38"/>
      <c r="AX207" s="40" t="str">
        <f>IF(K204="","",IF(K207="","",IF(K204&lt;K207,"V",IF(K204&gt;K207,"D","N"))))</f>
        <v/>
      </c>
      <c r="AY207" s="38"/>
      <c r="AZ207" s="27" t="str">
        <f>IF(B207="","",IF(M207=0,"",Q207*1000000+T207*1000+R207))</f>
        <v/>
      </c>
      <c r="BA207" s="112" t="str">
        <f t="shared" si="228"/>
        <v/>
      </c>
      <c r="BB207" s="122"/>
    </row>
    <row r="208" spans="1:54" ht="15" customHeight="1">
      <c r="A208" s="97"/>
      <c r="B208" s="195"/>
      <c r="C208" s="258" t="str">
        <f>IF($E$7="OUI","A","")</f>
        <v/>
      </c>
      <c r="D208" s="197"/>
      <c r="E208" s="196"/>
      <c r="F208" s="197"/>
      <c r="G208" s="196"/>
      <c r="H208" s="258" t="str">
        <f>IF($E$7="OUI","A","")</f>
        <v/>
      </c>
      <c r="I208" s="197"/>
      <c r="J208" s="196"/>
      <c r="K208" s="197"/>
      <c r="L208" s="196"/>
      <c r="M208" s="198" t="str">
        <f t="shared" si="221"/>
        <v/>
      </c>
      <c r="N208" s="201" t="str">
        <f t="shared" si="222"/>
        <v/>
      </c>
      <c r="O208" s="198" t="str">
        <f t="shared" si="223"/>
        <v/>
      </c>
      <c r="P208" s="198" t="str">
        <f t="shared" si="224"/>
        <v/>
      </c>
      <c r="Q208" s="198" t="str">
        <f>IF(B208="","",(N208*$E$4)+(O208*$E$5)+(P208*$E$6))</f>
        <v/>
      </c>
      <c r="R208" s="198" t="str">
        <f t="shared" si="225"/>
        <v/>
      </c>
      <c r="S208" s="198" t="str">
        <f>IF(B208="","",SUM(E204,G207,J206,L205))</f>
        <v/>
      </c>
      <c r="T208" s="198" t="str">
        <f t="shared" si="226"/>
        <v/>
      </c>
      <c r="U208" s="123" t="str">
        <f t="shared" si="227"/>
        <v/>
      </c>
      <c r="V208" s="124"/>
      <c r="AP208" s="38"/>
      <c r="AQ208" s="38"/>
      <c r="AR208" s="40" t="str">
        <f>IF(E204="","",IF(E208="","",IF(E204&lt;E208,"V",IF(E204&gt;E208,"D","N"))))</f>
        <v/>
      </c>
      <c r="AS208" s="38"/>
      <c r="AT208" s="40" t="str">
        <f>IF(G207="","",IF(G208="","",IF(G207&lt;G208,"V",IF(G207&gt;G208,"D","N"))))</f>
        <v/>
      </c>
      <c r="AU208" s="38"/>
      <c r="AV208" s="38"/>
      <c r="AW208" s="40" t="str">
        <f>IF(J206="","",IF(J208="","",IF(J206&lt;J208,"V",IF(J206&gt;J208,"D","N"))))</f>
        <v/>
      </c>
      <c r="AX208" s="38"/>
      <c r="AY208" s="40" t="str">
        <f>IF(L205="","",IF(L208="","",IF(L205&lt;L208,"V",IF(L205&gt;L208,"D","N"))))</f>
        <v/>
      </c>
      <c r="AZ208" s="27" t="str">
        <f>IF(B208="","",IF(M208=0,"",Q208*1000000+T208*1000+R208))</f>
        <v/>
      </c>
      <c r="BA208" s="112" t="str">
        <f t="shared" si="228"/>
        <v/>
      </c>
      <c r="BB208" s="122"/>
    </row>
    <row r="209" spans="1:54">
      <c r="A209" s="97"/>
    </row>
    <row r="210" spans="1:54">
      <c r="A210" s="97"/>
    </row>
    <row r="211" spans="1:54" ht="15" customHeight="1">
      <c r="A211" s="97"/>
      <c r="B211" s="244" t="s">
        <v>299</v>
      </c>
      <c r="C211" s="33"/>
      <c r="D211" s="34"/>
      <c r="E211" s="172"/>
      <c r="F211" s="34"/>
      <c r="G211" s="34" t="s">
        <v>366</v>
      </c>
      <c r="H211" s="34"/>
      <c r="I211" s="34"/>
      <c r="J211" s="34"/>
      <c r="K211" s="34"/>
      <c r="L211" s="35"/>
      <c r="M211" s="34"/>
      <c r="N211" s="34"/>
      <c r="O211" s="34" t="str">
        <f>"SUIVI DES MATCHS (G="&amp;IF($E$4="",0,$E$4)&amp;"pts / N="&amp;IF($E$5="",0,$E$5)&amp;"pts / P="&amp;IF($E$6="",0,$E$6)&amp;"pts)"</f>
        <v>SUIVI DES MATCHS (G=0pts / N=0pts / P=0pts)</v>
      </c>
      <c r="P211" s="34"/>
      <c r="Q211" s="35"/>
      <c r="R211" s="33"/>
      <c r="S211" s="34" t="s">
        <v>221</v>
      </c>
      <c r="T211" s="35"/>
      <c r="U211" s="290" t="s">
        <v>349</v>
      </c>
      <c r="V211" s="229" t="s">
        <v>349</v>
      </c>
      <c r="AP211" s="52"/>
      <c r="AQ211" s="36"/>
      <c r="AR211" s="39"/>
      <c r="AS211" s="36"/>
      <c r="AT211" s="49" t="s">
        <v>230</v>
      </c>
      <c r="AU211" s="36"/>
      <c r="AV211" s="36"/>
      <c r="AW211" s="36"/>
      <c r="AX211" s="36"/>
      <c r="AY211" s="45"/>
      <c r="AZ211" s="108" t="s">
        <v>334</v>
      </c>
      <c r="BA211" s="108" t="s">
        <v>229</v>
      </c>
      <c r="BB211" s="121"/>
    </row>
    <row r="212" spans="1:54" ht="15" customHeight="1">
      <c r="A212" s="97"/>
      <c r="B212" s="32" t="s">
        <v>317</v>
      </c>
      <c r="C212" s="171" t="s">
        <v>217</v>
      </c>
      <c r="D212" s="171" t="s">
        <v>218</v>
      </c>
      <c r="E212" s="171" t="s">
        <v>219</v>
      </c>
      <c r="F212" s="171" t="s">
        <v>241</v>
      </c>
      <c r="G212" s="171" t="s">
        <v>242</v>
      </c>
      <c r="H212" s="171" t="s">
        <v>243</v>
      </c>
      <c r="I212" s="171" t="s">
        <v>246</v>
      </c>
      <c r="J212" s="171" t="s">
        <v>247</v>
      </c>
      <c r="K212" s="171" t="s">
        <v>248</v>
      </c>
      <c r="L212" s="173" t="s">
        <v>249</v>
      </c>
      <c r="M212" s="32" t="s">
        <v>222</v>
      </c>
      <c r="N212" s="32" t="s">
        <v>223</v>
      </c>
      <c r="O212" s="32" t="s">
        <v>224</v>
      </c>
      <c r="P212" s="32" t="s">
        <v>225</v>
      </c>
      <c r="Q212" s="171" t="s">
        <v>220</v>
      </c>
      <c r="R212" s="32" t="s">
        <v>226</v>
      </c>
      <c r="S212" s="32" t="s">
        <v>227</v>
      </c>
      <c r="T212" s="32" t="s">
        <v>270</v>
      </c>
      <c r="U212" s="291"/>
      <c r="V212" s="245" t="s">
        <v>368</v>
      </c>
      <c r="AP212" s="30" t="s">
        <v>217</v>
      </c>
      <c r="AQ212" s="30" t="s">
        <v>218</v>
      </c>
      <c r="AR212" s="30" t="s">
        <v>219</v>
      </c>
      <c r="AS212" s="30" t="s">
        <v>241</v>
      </c>
      <c r="AT212" s="30" t="s">
        <v>242</v>
      </c>
      <c r="AU212" s="30" t="s">
        <v>243</v>
      </c>
      <c r="AV212" s="30" t="s">
        <v>246</v>
      </c>
      <c r="AW212" s="30" t="s">
        <v>247</v>
      </c>
      <c r="AX212" s="30" t="s">
        <v>248</v>
      </c>
      <c r="AY212" s="30" t="s">
        <v>249</v>
      </c>
      <c r="AZ212" s="110" t="s">
        <v>335</v>
      </c>
      <c r="BA212" s="110" t="s">
        <v>336</v>
      </c>
      <c r="BB212" s="121"/>
    </row>
    <row r="213" spans="1:54" ht="15" customHeight="1">
      <c r="A213" s="97"/>
      <c r="B213" s="195"/>
      <c r="C213" s="196"/>
      <c r="D213" s="221"/>
      <c r="E213" s="196"/>
      <c r="F213" s="258" t="str">
        <f>IF($E$7="OUI","A","")</f>
        <v/>
      </c>
      <c r="G213" s="222"/>
      <c r="H213" s="196"/>
      <c r="I213" s="258" t="str">
        <f>IF($E$7="OUI","A","")</f>
        <v/>
      </c>
      <c r="J213" s="222"/>
      <c r="K213" s="196"/>
      <c r="L213" s="248"/>
      <c r="M213" s="198" t="str">
        <f>IF(B213="","",COUNT(C213:L213))</f>
        <v/>
      </c>
      <c r="N213" s="201" t="str">
        <f>IF(B213="","",COUNTIF($AP213:$AY213,"V"))</f>
        <v/>
      </c>
      <c r="O213" s="198" t="str">
        <f>IF(B213="","",COUNTIF($AP213:$AY213,"N"))</f>
        <v/>
      </c>
      <c r="P213" s="198" t="str">
        <f>IF(B213="","",COUNTIF($AP213:$AY213,"D"))</f>
        <v/>
      </c>
      <c r="Q213" s="198" t="str">
        <f>IF(B213="","",(N213*$E$4)+(O213*$E$5)+(P213*$E$6))</f>
        <v/>
      </c>
      <c r="R213" s="198" t="str">
        <f>IF(B213="","",SUM(C213:L213))</f>
        <v/>
      </c>
      <c r="S213" s="198" t="str">
        <f>IF(B213="","",SUM(C214,E217,H215,K216))</f>
        <v/>
      </c>
      <c r="T213" s="198" t="str">
        <f>IF(B213="","",R213-S213)</f>
        <v/>
      </c>
      <c r="U213" s="123" t="str">
        <f>IF(B213="","",IF(BA213=1,"1er",IF(BA213=2,"2ème",IF(BA213=3,"3ème",IF(BA213=4,"4ème",IF(BA213=5,"5ème",""))))))</f>
        <v/>
      </c>
      <c r="V213" s="124"/>
      <c r="AP213" s="40" t="str">
        <f>IF(C213="","",IF(C214="","",IF(C213&gt;C214,"V",IF(C213&lt;C214,"D","N"))))</f>
        <v/>
      </c>
      <c r="AQ213" s="38"/>
      <c r="AR213" s="40" t="str">
        <f>IF(E213="","",IF(E217="","",IF(E213&gt;E217,"V",IF(E213&lt;E217,"D","N"))))</f>
        <v/>
      </c>
      <c r="AS213" s="38"/>
      <c r="AT213" s="38"/>
      <c r="AU213" s="40" t="str">
        <f>IF(H213="","",IF(H215="","",IF(H213&gt;H215,"V",IF(H213&lt;H215,"D","N"))))</f>
        <v/>
      </c>
      <c r="AV213" s="38"/>
      <c r="AW213" s="38"/>
      <c r="AX213" s="40" t="str">
        <f>IF(K213="","",IF(K216="","",IF(K213&gt;K216,"V",IF(K213&lt;K216,"D","N"))))</f>
        <v/>
      </c>
      <c r="AY213" s="38"/>
      <c r="AZ213" s="27" t="str">
        <f>IF(B213="","",IF(M213=0,"",Q213*1000000+T213*1000+R213))</f>
        <v/>
      </c>
      <c r="BA213" s="112" t="str">
        <f>IF(AZ213="","",RANK(AZ213,$AZ$213:$AZ$217,0))</f>
        <v/>
      </c>
      <c r="BB213" s="122"/>
    </row>
    <row r="214" spans="1:54" ht="15" customHeight="1">
      <c r="A214" s="97"/>
      <c r="B214" s="195"/>
      <c r="C214" s="196"/>
      <c r="D214" s="258" t="str">
        <f>IF($E$7="OUI","A","")</f>
        <v/>
      </c>
      <c r="E214" s="222"/>
      <c r="F214" s="196"/>
      <c r="G214" s="258" t="str">
        <f>IF($E$7="OUI","A","")</f>
        <v/>
      </c>
      <c r="H214" s="248"/>
      <c r="I214" s="196"/>
      <c r="J214" s="258" t="str">
        <f>IF($E$7="OUI","A","")</f>
        <v/>
      </c>
      <c r="K214" s="222"/>
      <c r="L214" s="202"/>
      <c r="M214" s="198" t="str">
        <f t="shared" ref="M214:M217" si="229">IF(B214="","",COUNT(C214:L214))</f>
        <v/>
      </c>
      <c r="N214" s="201" t="str">
        <f t="shared" ref="N214:N217" si="230">IF(B214="","",COUNTIF($AP214:$AY214,"V"))</f>
        <v/>
      </c>
      <c r="O214" s="198" t="str">
        <f t="shared" ref="O214:O217" si="231">IF(B214="","",COUNTIF($AP214:$AY214,"N"))</f>
        <v/>
      </c>
      <c r="P214" s="198" t="str">
        <f t="shared" ref="P214:P217" si="232">IF(B214="","",COUNTIF($AP214:$AY214,"D"))</f>
        <v/>
      </c>
      <c r="Q214" s="198" t="str">
        <f>IF(B214="","",(N214*$E$4)+(O214*$E$5)+(P214*$E$6))</f>
        <v/>
      </c>
      <c r="R214" s="198" t="str">
        <f t="shared" ref="R214:R217" si="233">IF(B214="","",SUM(C214:L214))</f>
        <v/>
      </c>
      <c r="S214" s="198" t="str">
        <f>IF(B214="","",SUM(C213,F215,I216,L217))</f>
        <v/>
      </c>
      <c r="T214" s="198" t="str">
        <f t="shared" ref="T214:T217" si="234">IF(B214="","",R214-S214)</f>
        <v/>
      </c>
      <c r="U214" s="123" t="str">
        <f t="shared" ref="U214:U217" si="235">IF(B214="","",IF(BA214=1,"1er",IF(BA214=2,"2ème",IF(BA214=3,"3ème",IF(BA214=4,"4ème",IF(BA214=5,"5ème",""))))))</f>
        <v/>
      </c>
      <c r="V214" s="124"/>
      <c r="AP214" s="40" t="str">
        <f>IF(C213="","",IF(C214="","",IF(C213&lt;C214,"V",IF(C213&gt;C214,"D","N"))))</f>
        <v/>
      </c>
      <c r="AQ214" s="38"/>
      <c r="AR214" s="38"/>
      <c r="AS214" s="40" t="str">
        <f>IF(F214="","",IF(F215="","",IF(F214&gt;F215,"V",IF(F214&lt;F215,"D","N"))))</f>
        <v/>
      </c>
      <c r="AT214" s="38"/>
      <c r="AU214" s="38"/>
      <c r="AV214" s="40" t="str">
        <f>IF(I214="","",IF(I216="","",IF(I214&gt;I216,"V",IF(I214&lt;I216,"D","N"))))</f>
        <v/>
      </c>
      <c r="AW214" s="38"/>
      <c r="AX214" s="38"/>
      <c r="AY214" s="40" t="str">
        <f>IF(L214="","",IF(L217="","",IF(L214&gt;L217,"V",IF(L214&lt;L217,"D","N"))))</f>
        <v/>
      </c>
      <c r="AZ214" s="27" t="str">
        <f>IF(B214="","",IF(M214=0,"",Q214*1000000+T214*1000+R214))</f>
        <v/>
      </c>
      <c r="BA214" s="112" t="str">
        <f t="shared" ref="BA214:BA217" si="236">IF(AZ214="","",RANK(AZ214,$AZ$213:$AZ$217,0))</f>
        <v/>
      </c>
      <c r="BB214" s="122"/>
    </row>
    <row r="215" spans="1:54" ht="15" customHeight="1">
      <c r="A215" s="97"/>
      <c r="B215" s="195"/>
      <c r="C215" s="248"/>
      <c r="D215" s="196"/>
      <c r="E215" s="248"/>
      <c r="F215" s="196"/>
      <c r="G215" s="248"/>
      <c r="H215" s="196"/>
      <c r="I215" s="248"/>
      <c r="J215" s="196"/>
      <c r="K215" s="258" t="str">
        <f>IF($E$7="OUI","A","")</f>
        <v/>
      </c>
      <c r="L215" s="224"/>
      <c r="M215" s="198" t="str">
        <f t="shared" si="229"/>
        <v/>
      </c>
      <c r="N215" s="201" t="str">
        <f t="shared" si="230"/>
        <v/>
      </c>
      <c r="O215" s="198" t="str">
        <f t="shared" si="231"/>
        <v/>
      </c>
      <c r="P215" s="198" t="str">
        <f t="shared" si="232"/>
        <v/>
      </c>
      <c r="Q215" s="198" t="str">
        <f>IF(B215="","",(N215*$E$4)+(O215*$E$5)+(P215*$E$6))</f>
        <v/>
      </c>
      <c r="R215" s="198" t="str">
        <f t="shared" si="233"/>
        <v/>
      </c>
      <c r="S215" s="198" t="str">
        <f>IF(B215="","",SUM(D216,F214,H213,J217))</f>
        <v/>
      </c>
      <c r="T215" s="198" t="str">
        <f t="shared" si="234"/>
        <v/>
      </c>
      <c r="U215" s="123" t="str">
        <f t="shared" si="235"/>
        <v/>
      </c>
      <c r="V215" s="124"/>
      <c r="AP215" s="38"/>
      <c r="AQ215" s="40" t="str">
        <f>IF(D215="","",IF(D216="","",IF(D215&gt;D216,"V",IF(D215&lt;D216,"D","N"))))</f>
        <v/>
      </c>
      <c r="AR215" s="38"/>
      <c r="AS215" s="40" t="str">
        <f>IF(F214="","",IF(F215="","",IF(F214&lt;F215,"V",IF(F214&gt;F215,"D","N"))))</f>
        <v/>
      </c>
      <c r="AT215" s="38"/>
      <c r="AU215" s="40" t="str">
        <f>IF(H213="","",IF(H215="","",IF(H213&lt;H215,"V",IF(H213&gt;H215,"D","N"))))</f>
        <v/>
      </c>
      <c r="AV215" s="38"/>
      <c r="AW215" s="40" t="str">
        <f>IF(J215="","",IF(J217="","",IF(J215&gt;J217,"V",IF(J215&lt;J217,"D","N"))))</f>
        <v/>
      </c>
      <c r="AX215" s="38"/>
      <c r="AY215" s="38"/>
      <c r="AZ215" s="27" t="str">
        <f>IF(B215="","",IF(M215=0,"",Q215*1000000+T215*1000+R215))</f>
        <v/>
      </c>
      <c r="BA215" s="112" t="str">
        <f t="shared" si="236"/>
        <v/>
      </c>
      <c r="BB215" s="122"/>
    </row>
    <row r="216" spans="1:54" ht="15" customHeight="1">
      <c r="A216" s="97"/>
      <c r="B216" s="195"/>
      <c r="C216" s="223"/>
      <c r="D216" s="196"/>
      <c r="E216" s="258" t="str">
        <f>IF($E$7="OUI","A","")</f>
        <v/>
      </c>
      <c r="F216" s="248"/>
      <c r="G216" s="196"/>
      <c r="H216" s="221"/>
      <c r="I216" s="196"/>
      <c r="J216" s="248"/>
      <c r="K216" s="196"/>
      <c r="L216" s="258" t="str">
        <f>IF($E$7="OUI","A","")</f>
        <v/>
      </c>
      <c r="M216" s="198" t="str">
        <f t="shared" si="229"/>
        <v/>
      </c>
      <c r="N216" s="201" t="str">
        <f t="shared" si="230"/>
        <v/>
      </c>
      <c r="O216" s="198" t="str">
        <f t="shared" si="231"/>
        <v/>
      </c>
      <c r="P216" s="198" t="str">
        <f t="shared" si="232"/>
        <v/>
      </c>
      <c r="Q216" s="198" t="str">
        <f>IF(B216="","",(N216*$E$4)+(O216*$E$5)+(P216*$E$6))</f>
        <v/>
      </c>
      <c r="R216" s="198" t="str">
        <f t="shared" si="233"/>
        <v/>
      </c>
      <c r="S216" s="198" t="str">
        <f>IF(B216="","",SUM(D215,G217,I214,K213))</f>
        <v/>
      </c>
      <c r="T216" s="198" t="str">
        <f t="shared" si="234"/>
        <v/>
      </c>
      <c r="U216" s="123" t="str">
        <f t="shared" si="235"/>
        <v/>
      </c>
      <c r="V216" s="124"/>
      <c r="AP216" s="38"/>
      <c r="AQ216" s="40" t="str">
        <f>IF(D215="","",IF(D216="","",IF(D215&lt;D216,"V",IF(D215&gt;D216,"D","N"))))</f>
        <v/>
      </c>
      <c r="AR216" s="38"/>
      <c r="AS216" s="38"/>
      <c r="AT216" s="40" t="str">
        <f>IF(G216="","",IF(G217="","",IF(G216&gt;G217,"V",IF(G216&lt;G217,"D","N"))))</f>
        <v/>
      </c>
      <c r="AU216" s="38"/>
      <c r="AV216" s="40" t="str">
        <f>IF(I214="","",IF(I216="","",IF(I214&lt;I216,"V",IF(I214&gt;I216,"D","N"))))</f>
        <v/>
      </c>
      <c r="AW216" s="38"/>
      <c r="AX216" s="40" t="str">
        <f>IF(K213="","",IF(K216="","",IF(K213&lt;K216,"V",IF(K213&gt;K216,"D","N"))))</f>
        <v/>
      </c>
      <c r="AY216" s="38"/>
      <c r="AZ216" s="27" t="str">
        <f>IF(B216="","",IF(M216=0,"",Q216*1000000+T216*1000+R216))</f>
        <v/>
      </c>
      <c r="BA216" s="112" t="str">
        <f t="shared" si="236"/>
        <v/>
      </c>
      <c r="BB216" s="122"/>
    </row>
    <row r="217" spans="1:54" ht="15" customHeight="1">
      <c r="A217" s="97"/>
      <c r="B217" s="195"/>
      <c r="C217" s="258" t="str">
        <f>IF($E$7="OUI","A","")</f>
        <v/>
      </c>
      <c r="D217" s="197"/>
      <c r="E217" s="196"/>
      <c r="F217" s="197"/>
      <c r="G217" s="196"/>
      <c r="H217" s="258" t="str">
        <f>IF($E$7="OUI","A","")</f>
        <v/>
      </c>
      <c r="I217" s="197"/>
      <c r="J217" s="196"/>
      <c r="K217" s="197"/>
      <c r="L217" s="196"/>
      <c r="M217" s="198" t="str">
        <f t="shared" si="229"/>
        <v/>
      </c>
      <c r="N217" s="201" t="str">
        <f t="shared" si="230"/>
        <v/>
      </c>
      <c r="O217" s="198" t="str">
        <f t="shared" si="231"/>
        <v/>
      </c>
      <c r="P217" s="198" t="str">
        <f t="shared" si="232"/>
        <v/>
      </c>
      <c r="Q217" s="198" t="str">
        <f>IF(B217="","",(N217*$E$4)+(O217*$E$5)+(P217*$E$6))</f>
        <v/>
      </c>
      <c r="R217" s="198" t="str">
        <f t="shared" si="233"/>
        <v/>
      </c>
      <c r="S217" s="198" t="str">
        <f>IF(B217="","",SUM(E213,G216,J215,L214))</f>
        <v/>
      </c>
      <c r="T217" s="198" t="str">
        <f t="shared" si="234"/>
        <v/>
      </c>
      <c r="U217" s="123" t="str">
        <f t="shared" si="235"/>
        <v/>
      </c>
      <c r="V217" s="124"/>
      <c r="AP217" s="38"/>
      <c r="AQ217" s="38"/>
      <c r="AR217" s="40" t="str">
        <f>IF(E213="","",IF(E217="","",IF(E213&lt;E217,"V",IF(E213&gt;E217,"D","N"))))</f>
        <v/>
      </c>
      <c r="AS217" s="38"/>
      <c r="AT217" s="40" t="str">
        <f>IF(G216="","",IF(G217="","",IF(G216&lt;G217,"V",IF(G216&gt;G217,"D","N"))))</f>
        <v/>
      </c>
      <c r="AU217" s="38"/>
      <c r="AV217" s="38"/>
      <c r="AW217" s="40" t="str">
        <f>IF(J215="","",IF(J217="","",IF(J215&lt;J217,"V",IF(J215&gt;J217,"D","N"))))</f>
        <v/>
      </c>
      <c r="AX217" s="38"/>
      <c r="AY217" s="40" t="str">
        <f>IF(L214="","",IF(L217="","",IF(L214&lt;L217,"V",IF(L214&gt;L217,"D","N"))))</f>
        <v/>
      </c>
      <c r="AZ217" s="27" t="str">
        <f>IF(B217="","",IF(M217=0,"",Q217*1000000+T217*1000+R217))</f>
        <v/>
      </c>
      <c r="BA217" s="112" t="str">
        <f t="shared" si="236"/>
        <v/>
      </c>
      <c r="BB217" s="122"/>
    </row>
    <row r="218" spans="1:54">
      <c r="A218" s="97"/>
    </row>
    <row r="219" spans="1:54">
      <c r="A219" s="97"/>
    </row>
    <row r="220" spans="1:54" ht="15" customHeight="1">
      <c r="A220" s="97"/>
      <c r="B220" s="244" t="s">
        <v>300</v>
      </c>
      <c r="C220" s="33"/>
      <c r="D220" s="34"/>
      <c r="E220" s="172"/>
      <c r="F220" s="34"/>
      <c r="G220" s="34" t="s">
        <v>366</v>
      </c>
      <c r="H220" s="34"/>
      <c r="I220" s="34"/>
      <c r="J220" s="34"/>
      <c r="K220" s="34"/>
      <c r="L220" s="35"/>
      <c r="M220" s="34"/>
      <c r="N220" s="34"/>
      <c r="O220" s="34" t="str">
        <f>"SUIVI DES MATCHS (G="&amp;IF($E$4="",0,$E$4)&amp;"pts / N="&amp;IF($E$5="",0,$E$5)&amp;"pts / P="&amp;IF($E$6="",0,$E$6)&amp;"pts)"</f>
        <v>SUIVI DES MATCHS (G=0pts / N=0pts / P=0pts)</v>
      </c>
      <c r="P220" s="34"/>
      <c r="Q220" s="35"/>
      <c r="R220" s="33"/>
      <c r="S220" s="34" t="s">
        <v>221</v>
      </c>
      <c r="T220" s="35"/>
      <c r="U220" s="290" t="s">
        <v>349</v>
      </c>
      <c r="V220" s="229" t="s">
        <v>349</v>
      </c>
      <c r="AP220" s="52"/>
      <c r="AQ220" s="36"/>
      <c r="AR220" s="39"/>
      <c r="AS220" s="36"/>
      <c r="AT220" s="49" t="s">
        <v>230</v>
      </c>
      <c r="AU220" s="36"/>
      <c r="AV220" s="36"/>
      <c r="AW220" s="36"/>
      <c r="AX220" s="36"/>
      <c r="AY220" s="45"/>
      <c r="AZ220" s="108" t="s">
        <v>334</v>
      </c>
      <c r="BA220" s="108" t="s">
        <v>229</v>
      </c>
      <c r="BB220" s="121"/>
    </row>
    <row r="221" spans="1:54" ht="15" customHeight="1">
      <c r="A221" s="97"/>
      <c r="B221" s="32" t="s">
        <v>317</v>
      </c>
      <c r="C221" s="171" t="s">
        <v>217</v>
      </c>
      <c r="D221" s="171" t="s">
        <v>218</v>
      </c>
      <c r="E221" s="171" t="s">
        <v>219</v>
      </c>
      <c r="F221" s="171" t="s">
        <v>241</v>
      </c>
      <c r="G221" s="171" t="s">
        <v>242</v>
      </c>
      <c r="H221" s="171" t="s">
        <v>243</v>
      </c>
      <c r="I221" s="171" t="s">
        <v>246</v>
      </c>
      <c r="J221" s="171" t="s">
        <v>247</v>
      </c>
      <c r="K221" s="171" t="s">
        <v>248</v>
      </c>
      <c r="L221" s="173" t="s">
        <v>249</v>
      </c>
      <c r="M221" s="32" t="s">
        <v>222</v>
      </c>
      <c r="N221" s="32" t="s">
        <v>223</v>
      </c>
      <c r="O221" s="32" t="s">
        <v>224</v>
      </c>
      <c r="P221" s="32" t="s">
        <v>225</v>
      </c>
      <c r="Q221" s="171" t="s">
        <v>220</v>
      </c>
      <c r="R221" s="32" t="s">
        <v>226</v>
      </c>
      <c r="S221" s="32" t="s">
        <v>227</v>
      </c>
      <c r="T221" s="32" t="s">
        <v>270</v>
      </c>
      <c r="U221" s="291"/>
      <c r="V221" s="245" t="s">
        <v>368</v>
      </c>
      <c r="AP221" s="30" t="s">
        <v>217</v>
      </c>
      <c r="AQ221" s="30" t="s">
        <v>218</v>
      </c>
      <c r="AR221" s="30" t="s">
        <v>219</v>
      </c>
      <c r="AS221" s="30" t="s">
        <v>241</v>
      </c>
      <c r="AT221" s="30" t="s">
        <v>242</v>
      </c>
      <c r="AU221" s="30" t="s">
        <v>243</v>
      </c>
      <c r="AV221" s="30" t="s">
        <v>246</v>
      </c>
      <c r="AW221" s="30" t="s">
        <v>247</v>
      </c>
      <c r="AX221" s="30" t="s">
        <v>248</v>
      </c>
      <c r="AY221" s="30" t="s">
        <v>249</v>
      </c>
      <c r="AZ221" s="110" t="s">
        <v>335</v>
      </c>
      <c r="BA221" s="110" t="s">
        <v>336</v>
      </c>
      <c r="BB221" s="121"/>
    </row>
    <row r="222" spans="1:54" ht="15" customHeight="1">
      <c r="A222" s="97"/>
      <c r="B222" s="195"/>
      <c r="C222" s="196"/>
      <c r="D222" s="221"/>
      <c r="E222" s="196"/>
      <c r="F222" s="258" t="str">
        <f>IF($E$7="OUI","A","")</f>
        <v/>
      </c>
      <c r="G222" s="222"/>
      <c r="H222" s="196"/>
      <c r="I222" s="258" t="str">
        <f>IF($E$7="OUI","A","")</f>
        <v/>
      </c>
      <c r="J222" s="222"/>
      <c r="K222" s="196"/>
      <c r="L222" s="248"/>
      <c r="M222" s="198" t="str">
        <f>IF(B222="","",COUNT(C222:L222))</f>
        <v/>
      </c>
      <c r="N222" s="201" t="str">
        <f>IF(B222="","",COUNTIF($AP222:$AY222,"V"))</f>
        <v/>
      </c>
      <c r="O222" s="198" t="str">
        <f>IF(B222="","",COUNTIF($AP222:$AY222,"N"))</f>
        <v/>
      </c>
      <c r="P222" s="198" t="str">
        <f>IF(B222="","",COUNTIF($AP222:$AY222,"D"))</f>
        <v/>
      </c>
      <c r="Q222" s="198" t="str">
        <f>IF(B222="","",(N222*$E$4)+(O222*$E$5)+(P222*$E$6))</f>
        <v/>
      </c>
      <c r="R222" s="198" t="str">
        <f>IF(B222="","",SUM(C222:L222))</f>
        <v/>
      </c>
      <c r="S222" s="198" t="str">
        <f>IF(B222="","",SUM(C223,E226,H224,K225))</f>
        <v/>
      </c>
      <c r="T222" s="198" t="str">
        <f>IF(B222="","",R222-S222)</f>
        <v/>
      </c>
      <c r="U222" s="123" t="str">
        <f>IF(B222="","",IF(BA222=1,"1er",IF(BA222=2,"2ème",IF(BA222=3,"3ème",IF(BA222=4,"4ème",IF(BA222=5,"5ème",""))))))</f>
        <v/>
      </c>
      <c r="V222" s="124"/>
      <c r="AP222" s="40" t="str">
        <f>IF(C222="","",IF(C223="","",IF(C222&gt;C223,"V",IF(C222&lt;C223,"D","N"))))</f>
        <v/>
      </c>
      <c r="AQ222" s="38"/>
      <c r="AR222" s="40" t="str">
        <f>IF(E222="","",IF(E226="","",IF(E222&gt;E226,"V",IF(E222&lt;E226,"D","N"))))</f>
        <v/>
      </c>
      <c r="AS222" s="38"/>
      <c r="AT222" s="38"/>
      <c r="AU222" s="40" t="str">
        <f>IF(H222="","",IF(H224="","",IF(H222&gt;H224,"V",IF(H222&lt;H224,"D","N"))))</f>
        <v/>
      </c>
      <c r="AV222" s="38"/>
      <c r="AW222" s="38"/>
      <c r="AX222" s="40" t="str">
        <f>IF(K222="","",IF(K225="","",IF(K222&gt;K225,"V",IF(K222&lt;K225,"D","N"))))</f>
        <v/>
      </c>
      <c r="AY222" s="38"/>
      <c r="AZ222" s="27" t="str">
        <f>IF(B222="","",IF(M222=0,"",Q222*1000000+T222*1000+R222))</f>
        <v/>
      </c>
      <c r="BA222" s="112" t="str">
        <f>IF(AZ222="","",RANK(AZ222,$AZ$222:$AZ$226,0))</f>
        <v/>
      </c>
      <c r="BB222" s="122"/>
    </row>
    <row r="223" spans="1:54" ht="15" customHeight="1">
      <c r="A223" s="97"/>
      <c r="B223" s="195"/>
      <c r="C223" s="196"/>
      <c r="D223" s="258" t="str">
        <f>IF($E$7="OUI","A","")</f>
        <v/>
      </c>
      <c r="E223" s="222"/>
      <c r="F223" s="196"/>
      <c r="G223" s="258" t="str">
        <f>IF($E$7="OUI","A","")</f>
        <v/>
      </c>
      <c r="H223" s="248"/>
      <c r="I223" s="196"/>
      <c r="J223" s="258" t="str">
        <f>IF($E$7="OUI","A","")</f>
        <v/>
      </c>
      <c r="K223" s="222"/>
      <c r="L223" s="202"/>
      <c r="M223" s="198" t="str">
        <f t="shared" ref="M223:M226" si="237">IF(B223="","",COUNT(C223:L223))</f>
        <v/>
      </c>
      <c r="N223" s="201" t="str">
        <f t="shared" ref="N223:N226" si="238">IF(B223="","",COUNTIF($AP223:$AY223,"V"))</f>
        <v/>
      </c>
      <c r="O223" s="198" t="str">
        <f t="shared" ref="O223:O226" si="239">IF(B223="","",COUNTIF($AP223:$AY223,"N"))</f>
        <v/>
      </c>
      <c r="P223" s="198" t="str">
        <f t="shared" ref="P223:P226" si="240">IF(B223="","",COUNTIF($AP223:$AY223,"D"))</f>
        <v/>
      </c>
      <c r="Q223" s="198" t="str">
        <f>IF(B223="","",(N223*$E$4)+(O223*$E$5)+(P223*$E$6))</f>
        <v/>
      </c>
      <c r="R223" s="198" t="str">
        <f t="shared" ref="R223:R226" si="241">IF(B223="","",SUM(C223:L223))</f>
        <v/>
      </c>
      <c r="S223" s="198" t="str">
        <f>IF(B223="","",SUM(C222,F224,I225,L226))</f>
        <v/>
      </c>
      <c r="T223" s="198" t="str">
        <f t="shared" ref="T223:T226" si="242">IF(B223="","",R223-S223)</f>
        <v/>
      </c>
      <c r="U223" s="123" t="str">
        <f t="shared" ref="U223:U226" si="243">IF(B223="","",IF(BA223=1,"1er",IF(BA223=2,"2ème",IF(BA223=3,"3ème",IF(BA223=4,"4ème",IF(BA223=5,"5ème",""))))))</f>
        <v/>
      </c>
      <c r="V223" s="124"/>
      <c r="AP223" s="40" t="str">
        <f>IF(C222="","",IF(C223="","",IF(C222&lt;C223,"V",IF(C222&gt;C223,"D","N"))))</f>
        <v/>
      </c>
      <c r="AQ223" s="38"/>
      <c r="AR223" s="38"/>
      <c r="AS223" s="40" t="str">
        <f>IF(F223="","",IF(F224="","",IF(F223&gt;F224,"V",IF(F223&lt;F224,"D","N"))))</f>
        <v/>
      </c>
      <c r="AT223" s="38"/>
      <c r="AU223" s="38"/>
      <c r="AV223" s="40" t="str">
        <f>IF(I223="","",IF(I225="","",IF(I223&gt;I225,"V",IF(I223&lt;I225,"D","N"))))</f>
        <v/>
      </c>
      <c r="AW223" s="38"/>
      <c r="AX223" s="38"/>
      <c r="AY223" s="40" t="str">
        <f>IF(L223="","",IF(L226="","",IF(L223&gt;L226,"V",IF(L223&lt;L226,"D","N"))))</f>
        <v/>
      </c>
      <c r="AZ223" s="27" t="str">
        <f>IF(B223="","",IF(M223=0,"",Q223*1000000+T223*1000+R223))</f>
        <v/>
      </c>
      <c r="BA223" s="112" t="str">
        <f t="shared" ref="BA223:BA226" si="244">IF(AZ223="","",RANK(AZ223,$AZ$222:$AZ$226,0))</f>
        <v/>
      </c>
      <c r="BB223" s="122"/>
    </row>
    <row r="224" spans="1:54" ht="15" customHeight="1">
      <c r="A224" s="97"/>
      <c r="B224" s="195"/>
      <c r="C224" s="248"/>
      <c r="D224" s="196"/>
      <c r="E224" s="248"/>
      <c r="F224" s="196"/>
      <c r="G224" s="248"/>
      <c r="H224" s="196"/>
      <c r="I224" s="248"/>
      <c r="J224" s="196"/>
      <c r="K224" s="258" t="str">
        <f>IF($E$7="OUI","A","")</f>
        <v/>
      </c>
      <c r="L224" s="224"/>
      <c r="M224" s="198" t="str">
        <f t="shared" si="237"/>
        <v/>
      </c>
      <c r="N224" s="201" t="str">
        <f t="shared" si="238"/>
        <v/>
      </c>
      <c r="O224" s="198" t="str">
        <f t="shared" si="239"/>
        <v/>
      </c>
      <c r="P224" s="198" t="str">
        <f t="shared" si="240"/>
        <v/>
      </c>
      <c r="Q224" s="198" t="str">
        <f>IF(B224="","",(N224*$E$4)+(O224*$E$5)+(P224*$E$6))</f>
        <v/>
      </c>
      <c r="R224" s="198" t="str">
        <f t="shared" si="241"/>
        <v/>
      </c>
      <c r="S224" s="198" t="str">
        <f>IF(B224="","",SUM(D225,F223,H222,J226))</f>
        <v/>
      </c>
      <c r="T224" s="198" t="str">
        <f t="shared" si="242"/>
        <v/>
      </c>
      <c r="U224" s="123" t="str">
        <f t="shared" si="243"/>
        <v/>
      </c>
      <c r="V224" s="124"/>
      <c r="AP224" s="38"/>
      <c r="AQ224" s="40" t="str">
        <f>IF(D224="","",IF(D225="","",IF(D224&gt;D225,"V",IF(D224&lt;D225,"D","N"))))</f>
        <v/>
      </c>
      <c r="AR224" s="38"/>
      <c r="AS224" s="40" t="str">
        <f>IF(F223="","",IF(F224="","",IF(F223&lt;F224,"V",IF(F223&gt;F224,"D","N"))))</f>
        <v/>
      </c>
      <c r="AT224" s="38"/>
      <c r="AU224" s="40" t="str">
        <f>IF(H222="","",IF(H224="","",IF(H222&lt;H224,"V",IF(H222&gt;H224,"D","N"))))</f>
        <v/>
      </c>
      <c r="AV224" s="38"/>
      <c r="AW224" s="40" t="str">
        <f>IF(J224="","",IF(J226="","",IF(J224&gt;J226,"V",IF(J224&lt;J226,"D","N"))))</f>
        <v/>
      </c>
      <c r="AX224" s="38"/>
      <c r="AY224" s="38"/>
      <c r="AZ224" s="27" t="str">
        <f>IF(B224="","",IF(M224=0,"",Q224*1000000+T224*1000+R224))</f>
        <v/>
      </c>
      <c r="BA224" s="112" t="str">
        <f t="shared" si="244"/>
        <v/>
      </c>
      <c r="BB224" s="122"/>
    </row>
    <row r="225" spans="1:59" ht="15" customHeight="1">
      <c r="A225" s="97"/>
      <c r="B225" s="195"/>
      <c r="C225" s="223"/>
      <c r="D225" s="196"/>
      <c r="E225" s="258" t="str">
        <f>IF($E$7="OUI","A","")</f>
        <v/>
      </c>
      <c r="F225" s="248"/>
      <c r="G225" s="196"/>
      <c r="H225" s="221"/>
      <c r="I225" s="196"/>
      <c r="J225" s="248"/>
      <c r="K225" s="196"/>
      <c r="L225" s="258" t="str">
        <f>IF($E$7="OUI","A","")</f>
        <v/>
      </c>
      <c r="M225" s="198" t="str">
        <f t="shared" si="237"/>
        <v/>
      </c>
      <c r="N225" s="201" t="str">
        <f t="shared" si="238"/>
        <v/>
      </c>
      <c r="O225" s="198" t="str">
        <f t="shared" si="239"/>
        <v/>
      </c>
      <c r="P225" s="198" t="str">
        <f t="shared" si="240"/>
        <v/>
      </c>
      <c r="Q225" s="198" t="str">
        <f>IF(B225="","",(N225*$E$4)+(O225*$E$5)+(P225*$E$6))</f>
        <v/>
      </c>
      <c r="R225" s="198" t="str">
        <f t="shared" si="241"/>
        <v/>
      </c>
      <c r="S225" s="198" t="str">
        <f>IF(B225="","",SUM(D224,G226,I223,K222))</f>
        <v/>
      </c>
      <c r="T225" s="198" t="str">
        <f t="shared" si="242"/>
        <v/>
      </c>
      <c r="U225" s="123" t="str">
        <f t="shared" si="243"/>
        <v/>
      </c>
      <c r="V225" s="124"/>
      <c r="AP225" s="38"/>
      <c r="AQ225" s="40" t="str">
        <f>IF(D224="","",IF(D225="","",IF(D224&lt;D225,"V",IF(D224&gt;D225,"D","N"))))</f>
        <v/>
      </c>
      <c r="AR225" s="38"/>
      <c r="AS225" s="38"/>
      <c r="AT225" s="40" t="str">
        <f>IF(G225="","",IF(G226="","",IF(G225&gt;G226,"V",IF(G225&lt;G226,"D","N"))))</f>
        <v/>
      </c>
      <c r="AU225" s="38"/>
      <c r="AV225" s="40" t="str">
        <f>IF(I223="","",IF(I225="","",IF(I223&lt;I225,"V",IF(I223&gt;I225,"D","N"))))</f>
        <v/>
      </c>
      <c r="AW225" s="38"/>
      <c r="AX225" s="40" t="str">
        <f>IF(K222="","",IF(K225="","",IF(K222&lt;K225,"V",IF(K222&gt;K225,"D","N"))))</f>
        <v/>
      </c>
      <c r="AY225" s="38"/>
      <c r="AZ225" s="27" t="str">
        <f>IF(B225="","",IF(M225=0,"",Q225*1000000+T225*1000+R225))</f>
        <v/>
      </c>
      <c r="BA225" s="112" t="str">
        <f t="shared" si="244"/>
        <v/>
      </c>
      <c r="BB225" s="122"/>
    </row>
    <row r="226" spans="1:59" ht="15" customHeight="1">
      <c r="A226" s="97"/>
      <c r="B226" s="195"/>
      <c r="C226" s="258" t="str">
        <f>IF($E$7="OUI","A","")</f>
        <v/>
      </c>
      <c r="D226" s="197"/>
      <c r="E226" s="196"/>
      <c r="F226" s="197"/>
      <c r="G226" s="196"/>
      <c r="H226" s="258" t="str">
        <f>IF($E$7="OUI","A","")</f>
        <v/>
      </c>
      <c r="I226" s="197"/>
      <c r="J226" s="196"/>
      <c r="K226" s="197"/>
      <c r="L226" s="196"/>
      <c r="M226" s="198" t="str">
        <f t="shared" si="237"/>
        <v/>
      </c>
      <c r="N226" s="201" t="str">
        <f t="shared" si="238"/>
        <v/>
      </c>
      <c r="O226" s="198" t="str">
        <f t="shared" si="239"/>
        <v/>
      </c>
      <c r="P226" s="198" t="str">
        <f t="shared" si="240"/>
        <v/>
      </c>
      <c r="Q226" s="198" t="str">
        <f>IF(B226="","",(N226*$E$4)+(O226*$E$5)+(P226*$E$6))</f>
        <v/>
      </c>
      <c r="R226" s="198" t="str">
        <f t="shared" si="241"/>
        <v/>
      </c>
      <c r="S226" s="198" t="str">
        <f>IF(B226="","",SUM(E222,G225,J224,L223))</f>
        <v/>
      </c>
      <c r="T226" s="198" t="str">
        <f t="shared" si="242"/>
        <v/>
      </c>
      <c r="U226" s="123" t="str">
        <f t="shared" si="243"/>
        <v/>
      </c>
      <c r="V226" s="124"/>
      <c r="AP226" s="38"/>
      <c r="AQ226" s="38"/>
      <c r="AR226" s="40" t="str">
        <f>IF(E222="","",IF(E226="","",IF(E222&lt;E226,"V",IF(E222&gt;E226,"D","N"))))</f>
        <v/>
      </c>
      <c r="AS226" s="38"/>
      <c r="AT226" s="40" t="str">
        <f>IF(G225="","",IF(G226="","",IF(G225&lt;G226,"V",IF(G225&gt;G226,"D","N"))))</f>
        <v/>
      </c>
      <c r="AU226" s="38"/>
      <c r="AV226" s="38"/>
      <c r="AW226" s="40" t="str">
        <f>IF(J224="","",IF(J226="","",IF(J224&lt;J226,"V",IF(J224&gt;J226,"D","N"))))</f>
        <v/>
      </c>
      <c r="AX226" s="38"/>
      <c r="AY226" s="40" t="str">
        <f>IF(L223="","",IF(L226="","",IF(L223&lt;L226,"V",IF(L223&gt;L226,"D","N"))))</f>
        <v/>
      </c>
      <c r="AZ226" s="27" t="str">
        <f>IF(B226="","",IF(M226=0,"",Q226*1000000+T226*1000+R226))</f>
        <v/>
      </c>
      <c r="BA226" s="112" t="str">
        <f t="shared" si="244"/>
        <v/>
      </c>
      <c r="BB226" s="122"/>
    </row>
    <row r="227" spans="1:59">
      <c r="A227" s="97"/>
    </row>
    <row r="228" spans="1:59">
      <c r="A228" s="97"/>
    </row>
    <row r="229" spans="1:59" ht="15" customHeight="1">
      <c r="A229" s="97"/>
      <c r="B229" s="244" t="s">
        <v>274</v>
      </c>
      <c r="C229" s="33"/>
      <c r="D229" s="34"/>
      <c r="E229" s="172"/>
      <c r="F229" s="34"/>
      <c r="G229" s="34"/>
      <c r="H229" s="34"/>
      <c r="I229" s="34" t="s">
        <v>366</v>
      </c>
      <c r="J229" s="34"/>
      <c r="K229" s="34"/>
      <c r="L229" s="34"/>
      <c r="M229" s="34"/>
      <c r="N229" s="34"/>
      <c r="O229" s="34"/>
      <c r="P229" s="34"/>
      <c r="Q229" s="35"/>
      <c r="R229" s="34"/>
      <c r="S229" s="34"/>
      <c r="T229" s="34" t="str">
        <f>"SUIVI DES MATCHS (G="&amp;IF($E$4="",0,$E$4)&amp;"pts / N="&amp;IF($E$5="",0,$E$5)&amp;"pts / P="&amp;IF($E$6="",0,$E$6)&amp;"pts)"</f>
        <v>SUIVI DES MATCHS (G=0pts / N=0pts / P=0pts)</v>
      </c>
      <c r="U229" s="34"/>
      <c r="V229" s="35"/>
      <c r="W229" s="33"/>
      <c r="X229" s="34" t="s">
        <v>221</v>
      </c>
      <c r="Y229" s="35"/>
      <c r="Z229" s="290" t="s">
        <v>349</v>
      </c>
      <c r="AA229" s="229" t="s">
        <v>349</v>
      </c>
      <c r="AP229" s="52"/>
      <c r="AQ229" s="36"/>
      <c r="AR229" s="39"/>
      <c r="AS229" s="36"/>
      <c r="AT229" s="36"/>
      <c r="AU229" s="36"/>
      <c r="AV229" s="39"/>
      <c r="AW229" s="49" t="s">
        <v>230</v>
      </c>
      <c r="AX229" s="36"/>
      <c r="AY229" s="36"/>
      <c r="AZ229" s="36"/>
      <c r="BA229" s="36"/>
      <c r="BB229" s="36"/>
      <c r="BC229" s="36"/>
      <c r="BD229" s="36"/>
      <c r="BE229" s="108" t="s">
        <v>334</v>
      </c>
      <c r="BF229" s="108" t="s">
        <v>229</v>
      </c>
      <c r="BG229" s="121"/>
    </row>
    <row r="230" spans="1:59" ht="15" customHeight="1">
      <c r="A230" s="97"/>
      <c r="B230" s="32" t="s">
        <v>317</v>
      </c>
      <c r="C230" s="174" t="s">
        <v>217</v>
      </c>
      <c r="D230" s="174" t="s">
        <v>218</v>
      </c>
      <c r="E230" s="174" t="s">
        <v>219</v>
      </c>
      <c r="F230" s="174" t="s">
        <v>241</v>
      </c>
      <c r="G230" s="174" t="s">
        <v>242</v>
      </c>
      <c r="H230" s="174" t="s">
        <v>243</v>
      </c>
      <c r="I230" s="174" t="s">
        <v>246</v>
      </c>
      <c r="J230" s="174" t="s">
        <v>247</v>
      </c>
      <c r="K230" s="174" t="s">
        <v>248</v>
      </c>
      <c r="L230" s="121" t="s">
        <v>249</v>
      </c>
      <c r="M230" s="121" t="s">
        <v>250</v>
      </c>
      <c r="N230" s="121" t="s">
        <v>251</v>
      </c>
      <c r="O230" s="121" t="s">
        <v>252</v>
      </c>
      <c r="P230" s="121" t="s">
        <v>253</v>
      </c>
      <c r="Q230" s="121" t="s">
        <v>254</v>
      </c>
      <c r="R230" s="175" t="s">
        <v>222</v>
      </c>
      <c r="S230" s="32" t="s">
        <v>223</v>
      </c>
      <c r="T230" s="32" t="s">
        <v>224</v>
      </c>
      <c r="U230" s="32" t="s">
        <v>225</v>
      </c>
      <c r="V230" s="171" t="s">
        <v>220</v>
      </c>
      <c r="W230" s="32" t="s">
        <v>226</v>
      </c>
      <c r="X230" s="32" t="s">
        <v>227</v>
      </c>
      <c r="Y230" s="32" t="s">
        <v>270</v>
      </c>
      <c r="Z230" s="291"/>
      <c r="AA230" s="245" t="s">
        <v>368</v>
      </c>
      <c r="AP230" s="37" t="s">
        <v>217</v>
      </c>
      <c r="AQ230" s="37" t="s">
        <v>218</v>
      </c>
      <c r="AR230" s="37" t="s">
        <v>219</v>
      </c>
      <c r="AS230" s="37" t="s">
        <v>241</v>
      </c>
      <c r="AT230" s="37" t="s">
        <v>242</v>
      </c>
      <c r="AU230" s="37" t="s">
        <v>243</v>
      </c>
      <c r="AV230" s="37" t="s">
        <v>246</v>
      </c>
      <c r="AW230" s="37" t="s">
        <v>247</v>
      </c>
      <c r="AX230" s="37" t="s">
        <v>248</v>
      </c>
      <c r="AY230" s="37" t="s">
        <v>249</v>
      </c>
      <c r="AZ230" s="37" t="s">
        <v>250</v>
      </c>
      <c r="BA230" s="37" t="s">
        <v>251</v>
      </c>
      <c r="BB230" s="37" t="s">
        <v>252</v>
      </c>
      <c r="BC230" s="37" t="s">
        <v>253</v>
      </c>
      <c r="BD230" s="37" t="s">
        <v>254</v>
      </c>
      <c r="BE230" s="110" t="s">
        <v>335</v>
      </c>
      <c r="BF230" s="110" t="s">
        <v>336</v>
      </c>
      <c r="BG230" s="121"/>
    </row>
    <row r="231" spans="1:59" ht="15" customHeight="1">
      <c r="A231" s="97"/>
      <c r="B231" s="195"/>
      <c r="C231" s="257" t="str">
        <f>IF($E$7="OUI","A","")</f>
        <v/>
      </c>
      <c r="D231" s="197"/>
      <c r="E231" s="196"/>
      <c r="F231" s="197"/>
      <c r="G231" s="197"/>
      <c r="H231" s="196"/>
      <c r="I231" s="197"/>
      <c r="J231" s="257" t="str">
        <f>IF($E$7="OUI","A","")</f>
        <v/>
      </c>
      <c r="K231" s="197"/>
      <c r="L231" s="196"/>
      <c r="M231" s="197"/>
      <c r="N231" s="197"/>
      <c r="O231" s="196"/>
      <c r="P231" s="197"/>
      <c r="Q231" s="202"/>
      <c r="R231" s="198" t="str">
        <f>IF(B231="","",COUNT(C231:Q231))</f>
        <v/>
      </c>
      <c r="S231" s="198" t="str">
        <f>IF(B231="","",COUNTIF($AP231:$BD231,"V"))</f>
        <v/>
      </c>
      <c r="T231" s="201" t="str">
        <f>IF(B231="","",COUNTIF($AP231:$BD231,"N"))</f>
        <v/>
      </c>
      <c r="U231" s="198" t="str">
        <f>IF(B231="","",COUNTIF($AP231:$BD231,"D"))</f>
        <v/>
      </c>
      <c r="V231" s="198" t="str">
        <f t="shared" ref="V231:V236" si="245">IF(B231="","",(S231*$E$4)+(T231*$E$5)+(U231*$E$6))</f>
        <v/>
      </c>
      <c r="W231" s="198" t="str">
        <f>IF(B231="","",SUM(C231:Q231))</f>
        <v/>
      </c>
      <c r="X231" s="198" t="str">
        <f>IF(B231="","",SUM(E232,H236,L233,O234,Q235))</f>
        <v/>
      </c>
      <c r="Y231" s="198" t="str">
        <f>IF(B231="","",W231-X231)</f>
        <v/>
      </c>
      <c r="Z231" s="123" t="str">
        <f>IF(B231="","",IF(BF231=1,"1er",IF(BF231=2,"2ème",IF(BF231=3,"3ème",IF(BF231=4,"4ème",IF(BF231=5,"5ème",IF(BF231=6,"6ème","")))))))</f>
        <v/>
      </c>
      <c r="AA231" s="124"/>
      <c r="AP231" s="41"/>
      <c r="AQ231" s="41"/>
      <c r="AR231" s="42" t="str">
        <f>IF(E231="","",IF(E232="","",IF(E231&gt;E232,"V",IF(E231&lt;E232,"D","N"))))</f>
        <v/>
      </c>
      <c r="AS231" s="41"/>
      <c r="AT231" s="41"/>
      <c r="AU231" s="42" t="str">
        <f>IF(H231="","",IF(H236="","",IF(H231&gt;H236,"V",IF(H231&lt;H236,"D","N"))))</f>
        <v/>
      </c>
      <c r="AV231" s="41"/>
      <c r="AW231" s="41"/>
      <c r="AX231" s="41"/>
      <c r="AY231" s="42" t="str">
        <f>IF(L231="","",IF(L233="","",IF(L231&gt;L233,"V",IF(L231&lt;L233,"D","N"))))</f>
        <v/>
      </c>
      <c r="AZ231" s="41"/>
      <c r="BA231" s="41"/>
      <c r="BB231" s="42" t="str">
        <f>IF(O231="","",IF(O234="","",IF(O231&gt;O234,"V",IF(O231&lt;O234,"D","N"))))</f>
        <v/>
      </c>
      <c r="BC231" s="41"/>
      <c r="BD231" s="42" t="str">
        <f>IF(Q231="","",IF(Q235="","",IF(Q231&gt;Q235,"V",IF(Q231&lt;Q235,"D","N"))))</f>
        <v/>
      </c>
      <c r="BE231" s="27" t="str">
        <f>IF(B231="","",IF(R231=0,"",V231*1000000+Y231*1000+W231))</f>
        <v/>
      </c>
      <c r="BF231" s="112" t="str">
        <f>IF(BE231="","",RANK(BE231,$BE$231:$BE$236,0))</f>
        <v/>
      </c>
      <c r="BG231" s="122"/>
    </row>
    <row r="232" spans="1:59" ht="15" customHeight="1">
      <c r="A232" s="97"/>
      <c r="B232" s="195"/>
      <c r="C232" s="197"/>
      <c r="D232" s="257" t="str">
        <f>IF($E$7="OUI","A","")</f>
        <v/>
      </c>
      <c r="E232" s="196"/>
      <c r="F232" s="197"/>
      <c r="G232" s="196"/>
      <c r="H232" s="197"/>
      <c r="I232" s="196"/>
      <c r="J232" s="197"/>
      <c r="K232" s="257" t="str">
        <f>IF($E$7="OUI","A","")</f>
        <v/>
      </c>
      <c r="L232" s="197"/>
      <c r="M232" s="196"/>
      <c r="N232" s="257" t="str">
        <f>IF($E$7="OUI","A","")</f>
        <v/>
      </c>
      <c r="O232" s="197"/>
      <c r="P232" s="196"/>
      <c r="Q232" s="226"/>
      <c r="R232" s="198" t="str">
        <f t="shared" ref="R232:R236" si="246">IF(B232="","",COUNT(C232:Q232))</f>
        <v/>
      </c>
      <c r="S232" s="198" t="str">
        <f t="shared" ref="S232:S236" si="247">IF(B232="","",COUNTIF($AP232:$BD232,"V"))</f>
        <v/>
      </c>
      <c r="T232" s="201" t="str">
        <f t="shared" ref="T232:T236" si="248">IF(B232="","",COUNTIF($AP232:$BD232,"N"))</f>
        <v/>
      </c>
      <c r="U232" s="198" t="str">
        <f t="shared" ref="U232:U236" si="249">IF(B232="","",COUNTIF($AP232:$BD232,"D"))</f>
        <v/>
      </c>
      <c r="V232" s="198" t="str">
        <f t="shared" si="245"/>
        <v/>
      </c>
      <c r="W232" s="198" t="str">
        <f t="shared" ref="W232:W236" si="250">IF(B232="","",SUM(C232:Q232))</f>
        <v/>
      </c>
      <c r="X232" s="198" t="str">
        <f>IF(B232="","",SUM(E231,G233,I234,M235,P236))</f>
        <v/>
      </c>
      <c r="Y232" s="198" t="str">
        <f t="shared" ref="Y232:Y236" si="251">IF(B232="","",W232-X232)</f>
        <v/>
      </c>
      <c r="Z232" s="123" t="str">
        <f t="shared" ref="Z232:Z236" si="252">IF(B232="","",IF(BF232=1,"1er",IF(BF232=2,"2ème",IF(BF232=3,"3ème",IF(BF232=4,"4ème",IF(BF232=5,"5ème",IF(BF232=6,"6ème","")))))))</f>
        <v/>
      </c>
      <c r="AA232" s="124"/>
      <c r="AP232" s="41"/>
      <c r="AQ232" s="41"/>
      <c r="AR232" s="42" t="str">
        <f>IF(E231="","",IF(E232="","",IF(E231&lt;E232,"V",IF(E231&gt;E232,"D","N"))))</f>
        <v/>
      </c>
      <c r="AS232" s="41"/>
      <c r="AT232" s="42" t="str">
        <f>IF(G232="","",IF(G233="","",IF(G232&gt;G233,"V",IF(G232&lt;G233,"D","N"))))</f>
        <v/>
      </c>
      <c r="AU232" s="41"/>
      <c r="AV232" s="42" t="str">
        <f>IF(I232="","",IF(I234="","",IF(I232&gt;I234,"V",IF(I232&lt;I234,"D","N"))))</f>
        <v/>
      </c>
      <c r="AW232" s="41"/>
      <c r="AX232" s="41"/>
      <c r="AY232" s="41"/>
      <c r="AZ232" s="42" t="str">
        <f>IF(M232="","",IF(M235="","",IF(M232&gt;M235,"V",IF(M232&lt;M235,"D","N"))))</f>
        <v/>
      </c>
      <c r="BA232" s="41"/>
      <c r="BB232" s="41"/>
      <c r="BC232" s="42" t="str">
        <f>IF(P232="","",IF(P236="","",IF(P232&gt;P236,"V",IF(P232&lt;P236,"D","N"))))</f>
        <v/>
      </c>
      <c r="BD232" s="41"/>
      <c r="BE232" s="27" t="str">
        <f t="shared" ref="BE232:BE236" si="253">IF(B232="","",IF(R232=0,"",V232*1000000+Y232*1000+W232))</f>
        <v/>
      </c>
      <c r="BF232" s="112" t="str">
        <f t="shared" ref="BF232:BF236" si="254">IF(BE232="","",RANK(BE232,$BE$231:$BE$236,0))</f>
        <v/>
      </c>
      <c r="BG232" s="122"/>
    </row>
    <row r="233" spans="1:59" ht="15" customHeight="1">
      <c r="A233" s="97"/>
      <c r="B233" s="195"/>
      <c r="C233" s="196"/>
      <c r="D233" s="197"/>
      <c r="E233" s="257" t="str">
        <f>IF($E$7="OUI","A","")</f>
        <v/>
      </c>
      <c r="F233" s="197"/>
      <c r="G233" s="196"/>
      <c r="H233" s="197"/>
      <c r="I233" s="197"/>
      <c r="J233" s="196"/>
      <c r="K233" s="197"/>
      <c r="L233" s="196"/>
      <c r="M233" s="197"/>
      <c r="N233" s="196"/>
      <c r="O233" s="247"/>
      <c r="P233" s="257" t="str">
        <f>IF($E$7="OUI","A","")</f>
        <v/>
      </c>
      <c r="Q233" s="247"/>
      <c r="R233" s="198" t="str">
        <f t="shared" si="246"/>
        <v/>
      </c>
      <c r="S233" s="198" t="str">
        <f t="shared" si="247"/>
        <v/>
      </c>
      <c r="T233" s="201" t="str">
        <f t="shared" si="248"/>
        <v/>
      </c>
      <c r="U233" s="198" t="str">
        <f t="shared" si="249"/>
        <v/>
      </c>
      <c r="V233" s="198" t="str">
        <f t="shared" si="245"/>
        <v/>
      </c>
      <c r="W233" s="198" t="str">
        <f t="shared" si="250"/>
        <v/>
      </c>
      <c r="X233" s="198" t="str">
        <f>IF(B233="","",SUM(C234,G232,J235,L231,N236))</f>
        <v/>
      </c>
      <c r="Y233" s="198" t="str">
        <f t="shared" si="251"/>
        <v/>
      </c>
      <c r="Z233" s="123" t="str">
        <f t="shared" si="252"/>
        <v/>
      </c>
      <c r="AA233" s="124"/>
      <c r="AP233" s="42" t="str">
        <f>IF(C233="","",IF(C234="","",IF(C233&gt;C234,"V",IF(C233&lt;C234,"D","N"))))</f>
        <v/>
      </c>
      <c r="AQ233" s="41"/>
      <c r="AR233" s="41"/>
      <c r="AS233" s="41"/>
      <c r="AT233" s="42" t="str">
        <f>IF(G232="","",IF(G233="","",IF(G232&lt;G233,"V",IF(G232&gt;G233,"D","N"))))</f>
        <v/>
      </c>
      <c r="AU233" s="41"/>
      <c r="AV233" s="41"/>
      <c r="AW233" s="42" t="str">
        <f>IF(J233="","",IF(J235="","",IF(J233&gt;J235,"V",IF(J233&lt;J235,"D","N"))))</f>
        <v/>
      </c>
      <c r="AX233" s="41"/>
      <c r="AY233" s="42" t="str">
        <f>IF(L231="","",IF(L233="","",IF(L231&lt;L233,"V",IF(L231&gt;L233,"D","N"))))</f>
        <v/>
      </c>
      <c r="AZ233" s="41"/>
      <c r="BA233" s="42" t="str">
        <f>IF(N233="","",IF(N236="","",IF(N233&gt;N236,"V",IF(N233&lt;N236,"D","N"))))</f>
        <v/>
      </c>
      <c r="BB233" s="41"/>
      <c r="BC233" s="41"/>
      <c r="BD233" s="41"/>
      <c r="BE233" s="27" t="str">
        <f t="shared" si="253"/>
        <v/>
      </c>
      <c r="BF233" s="112" t="str">
        <f t="shared" si="254"/>
        <v/>
      </c>
      <c r="BG233" s="122"/>
    </row>
    <row r="234" spans="1:59" ht="15" customHeight="1">
      <c r="A234" s="97"/>
      <c r="B234" s="195"/>
      <c r="C234" s="196"/>
      <c r="D234" s="197"/>
      <c r="E234" s="197"/>
      <c r="F234" s="196"/>
      <c r="G234" s="257" t="str">
        <f>IF($E$7="OUI","A","")</f>
        <v/>
      </c>
      <c r="H234" s="197"/>
      <c r="I234" s="196"/>
      <c r="J234" s="197"/>
      <c r="K234" s="196"/>
      <c r="L234" s="197"/>
      <c r="M234" s="257" t="str">
        <f>IF($E$7="OUI","A","")</f>
        <v/>
      </c>
      <c r="N234" s="197"/>
      <c r="O234" s="196"/>
      <c r="P234" s="247"/>
      <c r="Q234" s="257" t="str">
        <f>IF($E$7="OUI","A","")</f>
        <v/>
      </c>
      <c r="R234" s="198" t="str">
        <f t="shared" si="246"/>
        <v/>
      </c>
      <c r="S234" s="198" t="str">
        <f t="shared" si="247"/>
        <v/>
      </c>
      <c r="T234" s="201" t="str">
        <f t="shared" si="248"/>
        <v/>
      </c>
      <c r="U234" s="198" t="str">
        <f t="shared" si="249"/>
        <v/>
      </c>
      <c r="V234" s="198" t="str">
        <f t="shared" si="245"/>
        <v/>
      </c>
      <c r="W234" s="198" t="str">
        <f t="shared" si="250"/>
        <v/>
      </c>
      <c r="X234" s="198" t="str">
        <f>IF(B234="","",SUM(C233,F235,I232,K236,O231))</f>
        <v/>
      </c>
      <c r="Y234" s="198" t="str">
        <f t="shared" si="251"/>
        <v/>
      </c>
      <c r="Z234" s="123" t="str">
        <f t="shared" si="252"/>
        <v/>
      </c>
      <c r="AA234" s="124"/>
      <c r="AP234" s="42" t="str">
        <f>IF(C233="","",IF(C234="","",IF(C233&lt;C234,"V",IF(C233&gt;C234,"D","N"))))</f>
        <v/>
      </c>
      <c r="AQ234" s="41"/>
      <c r="AR234" s="41"/>
      <c r="AS234" s="42" t="str">
        <f>IF(F234="","",IF(F235="","",IF(F234&gt;F235,"V",IF(F234&lt;F235,"D","N"))))</f>
        <v/>
      </c>
      <c r="AT234" s="41"/>
      <c r="AU234" s="41"/>
      <c r="AV234" s="42" t="str">
        <f>IF(I232="","",IF(I234="","",IF(I232&lt;I234,"V",IF(I232&gt;I234,"D","N"))))</f>
        <v/>
      </c>
      <c r="AW234" s="41"/>
      <c r="AX234" s="42" t="str">
        <f>IF(K234="","",IF(K236="","",IF(K234&gt;K236,"V",IF(K234&lt;K236,"D","N"))))</f>
        <v/>
      </c>
      <c r="AY234" s="41"/>
      <c r="AZ234" s="41"/>
      <c r="BA234" s="41"/>
      <c r="BB234" s="42" t="str">
        <f>IF(O231="","",IF(O234="","",IF(O231&lt;O234,"V",IF(O231&gt;O234,"D","N"))))</f>
        <v/>
      </c>
      <c r="BC234" s="41"/>
      <c r="BD234" s="41"/>
      <c r="BE234" s="27" t="str">
        <f t="shared" si="253"/>
        <v/>
      </c>
      <c r="BF234" s="112" t="str">
        <f t="shared" si="254"/>
        <v/>
      </c>
      <c r="BG234" s="122"/>
    </row>
    <row r="235" spans="1:59" ht="15" customHeight="1">
      <c r="A235" s="97"/>
      <c r="B235" s="195"/>
      <c r="C235" s="197"/>
      <c r="D235" s="196"/>
      <c r="E235" s="197"/>
      <c r="F235" s="196"/>
      <c r="G235" s="197"/>
      <c r="H235" s="257" t="str">
        <f>IF($E$7="OUI","A","")</f>
        <v/>
      </c>
      <c r="I235" s="197"/>
      <c r="J235" s="196"/>
      <c r="K235" s="197"/>
      <c r="L235" s="257" t="str">
        <f>IF($E$7="OUI","A","")</f>
        <v/>
      </c>
      <c r="M235" s="196"/>
      <c r="N235" s="197"/>
      <c r="O235" s="257" t="str">
        <f>IF($E$7="OUI","A","")</f>
        <v/>
      </c>
      <c r="P235" s="197"/>
      <c r="Q235" s="202"/>
      <c r="R235" s="198" t="str">
        <f t="shared" si="246"/>
        <v/>
      </c>
      <c r="S235" s="198" t="str">
        <f t="shared" si="247"/>
        <v/>
      </c>
      <c r="T235" s="201" t="str">
        <f t="shared" si="248"/>
        <v/>
      </c>
      <c r="U235" s="198" t="str">
        <f t="shared" si="249"/>
        <v/>
      </c>
      <c r="V235" s="198" t="str">
        <f t="shared" si="245"/>
        <v/>
      </c>
      <c r="W235" s="198" t="str">
        <f t="shared" si="250"/>
        <v/>
      </c>
      <c r="X235" s="198" t="str">
        <f>IF(B235="","",SUM(D236,F234,J233,M232,Q231))</f>
        <v/>
      </c>
      <c r="Y235" s="198" t="str">
        <f t="shared" si="251"/>
        <v/>
      </c>
      <c r="Z235" s="123" t="str">
        <f t="shared" si="252"/>
        <v/>
      </c>
      <c r="AA235" s="124"/>
      <c r="AP235" s="41"/>
      <c r="AQ235" s="42" t="str">
        <f>IF(D235="","",IF(D236="","",IF(D235&gt;D236,"V",IF(D235&lt;D236,"D","N"))))</f>
        <v/>
      </c>
      <c r="AR235" s="41"/>
      <c r="AS235" s="42" t="str">
        <f>IF(F234="","",IF(F235="","",IF(F234&lt;F235,"V",IF(F234&gt;F235,"D","N"))))</f>
        <v/>
      </c>
      <c r="AT235" s="41"/>
      <c r="AU235" s="41"/>
      <c r="AV235" s="41"/>
      <c r="AW235" s="42" t="str">
        <f>IF(J233="","",IF(J235="","",IF(J233&lt;J235,"V",IF(J233&gt;J235,"D","N"))))</f>
        <v/>
      </c>
      <c r="AX235" s="41"/>
      <c r="AY235" s="41"/>
      <c r="AZ235" s="42" t="str">
        <f>IF(M232="","",IF(M235="","",IF(M232&lt;M235,"V",IF(M232&gt;M235,"D","N"))))</f>
        <v/>
      </c>
      <c r="BA235" s="41"/>
      <c r="BB235" s="41"/>
      <c r="BC235" s="41"/>
      <c r="BD235" s="42" t="str">
        <f>IF(Q231="","",IF(Q235="","",IF(Q231&lt;Q235,"V",IF(Q231&gt;Q235,"D","N"))))</f>
        <v/>
      </c>
      <c r="BE235" s="27" t="str">
        <f t="shared" si="253"/>
        <v/>
      </c>
      <c r="BF235" s="112" t="str">
        <f t="shared" si="254"/>
        <v/>
      </c>
      <c r="BG235" s="122"/>
    </row>
    <row r="236" spans="1:59" ht="15" customHeight="1">
      <c r="A236" s="97"/>
      <c r="B236" s="195"/>
      <c r="C236" s="197"/>
      <c r="D236" s="196"/>
      <c r="E236" s="197"/>
      <c r="F236" s="257" t="str">
        <f>IF($E$7="OUI","A","")</f>
        <v/>
      </c>
      <c r="G236" s="197"/>
      <c r="H236" s="196"/>
      <c r="I236" s="257" t="str">
        <f>IF($E$7="OUI","A","")</f>
        <v/>
      </c>
      <c r="J236" s="197"/>
      <c r="K236" s="196"/>
      <c r="L236" s="197"/>
      <c r="M236" s="197"/>
      <c r="N236" s="196"/>
      <c r="O236" s="197"/>
      <c r="P236" s="196"/>
      <c r="Q236" s="226"/>
      <c r="R236" s="198" t="str">
        <f t="shared" si="246"/>
        <v/>
      </c>
      <c r="S236" s="198" t="str">
        <f t="shared" si="247"/>
        <v/>
      </c>
      <c r="T236" s="201" t="str">
        <f t="shared" si="248"/>
        <v/>
      </c>
      <c r="U236" s="198" t="str">
        <f t="shared" si="249"/>
        <v/>
      </c>
      <c r="V236" s="198" t="str">
        <f t="shared" si="245"/>
        <v/>
      </c>
      <c r="W236" s="198" t="str">
        <f t="shared" si="250"/>
        <v/>
      </c>
      <c r="X236" s="198" t="str">
        <f>IF(B236="","",SUM(D235,H231,K234,N233,P232))</f>
        <v/>
      </c>
      <c r="Y236" s="198" t="str">
        <f t="shared" si="251"/>
        <v/>
      </c>
      <c r="Z236" s="123" t="str">
        <f t="shared" si="252"/>
        <v/>
      </c>
      <c r="AA236" s="124"/>
      <c r="AP236" s="41"/>
      <c r="AQ236" s="42" t="str">
        <f>IF(D235="","",IF(D236="","",IF(D235&lt;D236,"V",IF(D235&gt;D236,"D","N"))))</f>
        <v/>
      </c>
      <c r="AR236" s="41"/>
      <c r="AS236" s="41"/>
      <c r="AT236" s="41"/>
      <c r="AU236" s="42" t="str">
        <f>IF(H231="","",IF(H236="","",IF(H231&lt;H236,"V",IF(H231&gt;H236,"D","N"))))</f>
        <v/>
      </c>
      <c r="AV236" s="41"/>
      <c r="AW236" s="41"/>
      <c r="AX236" s="42" t="str">
        <f>IF(K234="","",IF(K236="","",IF(K234&lt;K236,"V",IF(K234&gt;K236,"D","N"))))</f>
        <v/>
      </c>
      <c r="AY236" s="41"/>
      <c r="AZ236" s="41"/>
      <c r="BA236" s="42" t="str">
        <f>IF(N233="","",IF(N236="","",IF(N233&lt;N236,"V",IF(N233&gt;N236,"D","N"))))</f>
        <v/>
      </c>
      <c r="BB236" s="41"/>
      <c r="BC236" s="42" t="str">
        <f>IF(P232="","",IF(P236="","",IF(P232&lt;P236,"V",IF(P232&gt;P236,"D","N"))))</f>
        <v/>
      </c>
      <c r="BD236" s="41"/>
      <c r="BE236" s="27" t="str">
        <f t="shared" si="253"/>
        <v/>
      </c>
      <c r="BF236" s="112" t="str">
        <f t="shared" si="254"/>
        <v/>
      </c>
      <c r="BG236" s="122"/>
    </row>
    <row r="237" spans="1:59">
      <c r="A237" s="97"/>
    </row>
    <row r="238" spans="1:59">
      <c r="A238" s="97"/>
    </row>
    <row r="239" spans="1:59" ht="15" customHeight="1">
      <c r="A239" s="97"/>
      <c r="B239" s="244" t="s">
        <v>301</v>
      </c>
      <c r="C239" s="33"/>
      <c r="D239" s="34"/>
      <c r="E239" s="172"/>
      <c r="F239" s="34"/>
      <c r="G239" s="34"/>
      <c r="H239" s="34"/>
      <c r="I239" s="34" t="s">
        <v>366</v>
      </c>
      <c r="J239" s="34"/>
      <c r="K239" s="34"/>
      <c r="L239" s="34"/>
      <c r="M239" s="34"/>
      <c r="N239" s="34"/>
      <c r="O239" s="34"/>
      <c r="P239" s="34"/>
      <c r="Q239" s="35"/>
      <c r="R239" s="34"/>
      <c r="S239" s="34"/>
      <c r="T239" s="34" t="str">
        <f>"SUIVI DES MATCHS (G="&amp;IF($E$4="",0,$E$4)&amp;"pts / N="&amp;IF($E$5="",0,$E$5)&amp;"pts / P="&amp;IF($E$6="",0,$E$6)&amp;"pts)"</f>
        <v>SUIVI DES MATCHS (G=0pts / N=0pts / P=0pts)</v>
      </c>
      <c r="U239" s="34"/>
      <c r="V239" s="35"/>
      <c r="W239" s="33"/>
      <c r="X239" s="34" t="s">
        <v>221</v>
      </c>
      <c r="Y239" s="35"/>
      <c r="Z239" s="290" t="s">
        <v>349</v>
      </c>
      <c r="AA239" s="229" t="s">
        <v>349</v>
      </c>
      <c r="AP239" s="52"/>
      <c r="AQ239" s="36"/>
      <c r="AR239" s="39"/>
      <c r="AS239" s="36"/>
      <c r="AT239" s="36"/>
      <c r="AU239" s="36"/>
      <c r="AV239" s="39"/>
      <c r="AW239" s="49" t="s">
        <v>230</v>
      </c>
      <c r="AX239" s="36"/>
      <c r="AY239" s="36"/>
      <c r="AZ239" s="36"/>
      <c r="BA239" s="36"/>
      <c r="BB239" s="36"/>
      <c r="BC239" s="36"/>
      <c r="BD239" s="36"/>
      <c r="BE239" s="108" t="s">
        <v>334</v>
      </c>
      <c r="BF239" s="108" t="s">
        <v>229</v>
      </c>
      <c r="BG239" s="121"/>
    </row>
    <row r="240" spans="1:59" ht="15" customHeight="1">
      <c r="A240" s="97"/>
      <c r="B240" s="32" t="s">
        <v>317</v>
      </c>
      <c r="C240" s="174" t="s">
        <v>217</v>
      </c>
      <c r="D240" s="174" t="s">
        <v>218</v>
      </c>
      <c r="E240" s="174" t="s">
        <v>219</v>
      </c>
      <c r="F240" s="174" t="s">
        <v>241</v>
      </c>
      <c r="G240" s="174" t="s">
        <v>242</v>
      </c>
      <c r="H240" s="174" t="s">
        <v>243</v>
      </c>
      <c r="I240" s="174" t="s">
        <v>246</v>
      </c>
      <c r="J240" s="174" t="s">
        <v>247</v>
      </c>
      <c r="K240" s="174" t="s">
        <v>248</v>
      </c>
      <c r="L240" s="121" t="s">
        <v>249</v>
      </c>
      <c r="M240" s="121" t="s">
        <v>250</v>
      </c>
      <c r="N240" s="121" t="s">
        <v>251</v>
      </c>
      <c r="O240" s="121" t="s">
        <v>252</v>
      </c>
      <c r="P240" s="121" t="s">
        <v>253</v>
      </c>
      <c r="Q240" s="121" t="s">
        <v>254</v>
      </c>
      <c r="R240" s="175" t="s">
        <v>222</v>
      </c>
      <c r="S240" s="32" t="s">
        <v>223</v>
      </c>
      <c r="T240" s="32" t="s">
        <v>224</v>
      </c>
      <c r="U240" s="32" t="s">
        <v>225</v>
      </c>
      <c r="V240" s="171" t="s">
        <v>220</v>
      </c>
      <c r="W240" s="32" t="s">
        <v>226</v>
      </c>
      <c r="X240" s="32" t="s">
        <v>227</v>
      </c>
      <c r="Y240" s="32" t="s">
        <v>270</v>
      </c>
      <c r="Z240" s="291"/>
      <c r="AA240" s="245" t="s">
        <v>368</v>
      </c>
      <c r="AP240" s="37" t="s">
        <v>217</v>
      </c>
      <c r="AQ240" s="37" t="s">
        <v>218</v>
      </c>
      <c r="AR240" s="37" t="s">
        <v>219</v>
      </c>
      <c r="AS240" s="37" t="s">
        <v>241</v>
      </c>
      <c r="AT240" s="37" t="s">
        <v>242</v>
      </c>
      <c r="AU240" s="37" t="s">
        <v>243</v>
      </c>
      <c r="AV240" s="37" t="s">
        <v>246</v>
      </c>
      <c r="AW240" s="37" t="s">
        <v>247</v>
      </c>
      <c r="AX240" s="37" t="s">
        <v>248</v>
      </c>
      <c r="AY240" s="37" t="s">
        <v>249</v>
      </c>
      <c r="AZ240" s="37" t="s">
        <v>250</v>
      </c>
      <c r="BA240" s="37" t="s">
        <v>251</v>
      </c>
      <c r="BB240" s="37" t="s">
        <v>252</v>
      </c>
      <c r="BC240" s="37" t="s">
        <v>253</v>
      </c>
      <c r="BD240" s="37" t="s">
        <v>254</v>
      </c>
      <c r="BE240" s="110" t="s">
        <v>335</v>
      </c>
      <c r="BF240" s="110" t="s">
        <v>336</v>
      </c>
      <c r="BG240" s="121"/>
    </row>
    <row r="241" spans="1:59" ht="15" customHeight="1">
      <c r="A241" s="97"/>
      <c r="B241" s="195"/>
      <c r="C241" s="257" t="str">
        <f>IF($E$7="OUI","A","")</f>
        <v/>
      </c>
      <c r="D241" s="197"/>
      <c r="E241" s="196"/>
      <c r="F241" s="197"/>
      <c r="G241" s="197"/>
      <c r="H241" s="196"/>
      <c r="I241" s="197"/>
      <c r="J241" s="257" t="str">
        <f>IF($E$7="OUI","A","")</f>
        <v/>
      </c>
      <c r="K241" s="197"/>
      <c r="L241" s="196"/>
      <c r="M241" s="197"/>
      <c r="N241" s="197"/>
      <c r="O241" s="196"/>
      <c r="P241" s="197"/>
      <c r="Q241" s="202"/>
      <c r="R241" s="198" t="str">
        <f>IF(B241="","",COUNT(C241:Q241))</f>
        <v/>
      </c>
      <c r="S241" s="198" t="str">
        <f>IF(B241="","",COUNTIF($AP241:$BD241,"V"))</f>
        <v/>
      </c>
      <c r="T241" s="201" t="str">
        <f>IF(B241="","",COUNTIF($AP241:$BD241,"N"))</f>
        <v/>
      </c>
      <c r="U241" s="198" t="str">
        <f>IF(B241="","",COUNTIF($AP241:$BD241,"D"))</f>
        <v/>
      </c>
      <c r="V241" s="198" t="str">
        <f t="shared" ref="V241:V246" si="255">IF(B241="","",(S241*$E$4)+(T241*$E$5)+(U241*$E$6))</f>
        <v/>
      </c>
      <c r="W241" s="198" t="str">
        <f>IF(B241="","",SUM(C241:Q241))</f>
        <v/>
      </c>
      <c r="X241" s="198" t="str">
        <f>IF(B241="","",SUM(E242,H246,L243,O244,Q245))</f>
        <v/>
      </c>
      <c r="Y241" s="198" t="str">
        <f>IF(B241="","",W241-X241)</f>
        <v/>
      </c>
      <c r="Z241" s="123" t="str">
        <f>IF(B241="","",IF(BF241=1,"1er",IF(BF241=2,"2ème",IF(BF241=3,"3ème",IF(BF241=4,"4ème",IF(BF241=5,"5ème",IF(BF241=6,"6ème","")))))))</f>
        <v/>
      </c>
      <c r="AA241" s="124"/>
      <c r="AP241" s="41"/>
      <c r="AQ241" s="41"/>
      <c r="AR241" s="42" t="str">
        <f>IF(E241="","",IF(E242="","",IF(E241&gt;E242,"V",IF(E241&lt;E242,"D","N"))))</f>
        <v/>
      </c>
      <c r="AS241" s="41"/>
      <c r="AT241" s="41"/>
      <c r="AU241" s="42" t="str">
        <f>IF(H241="","",IF(H246="","",IF(H241&gt;H246,"V",IF(H241&lt;H246,"D","N"))))</f>
        <v/>
      </c>
      <c r="AV241" s="41"/>
      <c r="AW241" s="41"/>
      <c r="AX241" s="41"/>
      <c r="AY241" s="42" t="str">
        <f>IF(L241="","",IF(L243="","",IF(L241&gt;L243,"V",IF(L241&lt;L243,"D","N"))))</f>
        <v/>
      </c>
      <c r="AZ241" s="41"/>
      <c r="BA241" s="41"/>
      <c r="BB241" s="42" t="str">
        <f>IF(O241="","",IF(O244="","",IF(O241&gt;O244,"V",IF(O241&lt;O244,"D","N"))))</f>
        <v/>
      </c>
      <c r="BC241" s="41"/>
      <c r="BD241" s="42" t="str">
        <f>IF(Q241="","",IF(Q245="","",IF(Q241&gt;Q245,"V",IF(Q241&lt;Q245,"D","N"))))</f>
        <v/>
      </c>
      <c r="BE241" s="27" t="str">
        <f>IF(B241="","",IF(R241=0,"",V241*1000000+Y241*1000+W241))</f>
        <v/>
      </c>
      <c r="BF241" s="112" t="str">
        <f>IF(BE241="","",RANK(BE241,$BE$241:$BE$246,0))</f>
        <v/>
      </c>
      <c r="BG241" s="122"/>
    </row>
    <row r="242" spans="1:59" ht="15" customHeight="1">
      <c r="A242" s="97"/>
      <c r="B242" s="195"/>
      <c r="C242" s="197"/>
      <c r="D242" s="257" t="str">
        <f>IF($E$7="OUI","A","")</f>
        <v/>
      </c>
      <c r="E242" s="196"/>
      <c r="F242" s="197"/>
      <c r="G242" s="196"/>
      <c r="H242" s="197"/>
      <c r="I242" s="196"/>
      <c r="J242" s="197"/>
      <c r="K242" s="257" t="str">
        <f>IF($E$7="OUI","A","")</f>
        <v/>
      </c>
      <c r="L242" s="197"/>
      <c r="M242" s="196"/>
      <c r="N242" s="257" t="str">
        <f>IF($E$7="OUI","A","")</f>
        <v/>
      </c>
      <c r="O242" s="197"/>
      <c r="P242" s="196"/>
      <c r="Q242" s="226"/>
      <c r="R242" s="198" t="str">
        <f t="shared" ref="R242:R246" si="256">IF(B242="","",COUNT(C242:Q242))</f>
        <v/>
      </c>
      <c r="S242" s="198" t="str">
        <f t="shared" ref="S242:S246" si="257">IF(B242="","",COUNTIF($AP242:$BD242,"V"))</f>
        <v/>
      </c>
      <c r="T242" s="201" t="str">
        <f t="shared" ref="T242:T246" si="258">IF(B242="","",COUNTIF($AP242:$BD242,"N"))</f>
        <v/>
      </c>
      <c r="U242" s="198" t="str">
        <f t="shared" ref="U242:U246" si="259">IF(B242="","",COUNTIF($AP242:$BD242,"D"))</f>
        <v/>
      </c>
      <c r="V242" s="198" t="str">
        <f t="shared" si="255"/>
        <v/>
      </c>
      <c r="W242" s="198" t="str">
        <f t="shared" ref="W242:W246" si="260">IF(B242="","",SUM(C242:Q242))</f>
        <v/>
      </c>
      <c r="X242" s="198" t="str">
        <f>IF(B242="","",SUM(E241,G243,I244,M245,P246))</f>
        <v/>
      </c>
      <c r="Y242" s="198" t="str">
        <f t="shared" ref="Y242:Y246" si="261">IF(B242="","",W242-X242)</f>
        <v/>
      </c>
      <c r="Z242" s="123" t="str">
        <f t="shared" ref="Z242:Z246" si="262">IF(B242="","",IF(BF242=1,"1er",IF(BF242=2,"2ème",IF(BF242=3,"3ème",IF(BF242=4,"4ème",IF(BF242=5,"5ème",IF(BF242=6,"6ème","")))))))</f>
        <v/>
      </c>
      <c r="AA242" s="124"/>
      <c r="AP242" s="41"/>
      <c r="AQ242" s="41"/>
      <c r="AR242" s="42" t="str">
        <f>IF(E241="","",IF(E242="","",IF(E241&lt;E242,"V",IF(E241&gt;E242,"D","N"))))</f>
        <v/>
      </c>
      <c r="AS242" s="41"/>
      <c r="AT242" s="42" t="str">
        <f>IF(G242="","",IF(G243="","",IF(G242&gt;G243,"V",IF(G242&lt;G243,"D","N"))))</f>
        <v/>
      </c>
      <c r="AU242" s="41"/>
      <c r="AV242" s="42" t="str">
        <f>IF(I242="","",IF(I244="","",IF(I242&gt;I244,"V",IF(I242&lt;I244,"D","N"))))</f>
        <v/>
      </c>
      <c r="AW242" s="41"/>
      <c r="AX242" s="41"/>
      <c r="AY242" s="41"/>
      <c r="AZ242" s="42" t="str">
        <f>IF(M242="","",IF(M245="","",IF(M242&gt;M245,"V",IF(M242&lt;M245,"D","N"))))</f>
        <v/>
      </c>
      <c r="BA242" s="41"/>
      <c r="BB242" s="41"/>
      <c r="BC242" s="42" t="str">
        <f>IF(P242="","",IF(P246="","",IF(P242&gt;P246,"V",IF(P242&lt;P246,"D","N"))))</f>
        <v/>
      </c>
      <c r="BD242" s="41"/>
      <c r="BE242" s="27" t="str">
        <f t="shared" ref="BE242:BE246" si="263">IF(B242="","",IF(R242=0,"",V242*1000000+Y242*1000+W242))</f>
        <v/>
      </c>
      <c r="BF242" s="112" t="str">
        <f t="shared" ref="BF242:BF246" si="264">IF(BE242="","",RANK(BE242,$BE$241:$BE$246,0))</f>
        <v/>
      </c>
      <c r="BG242" s="122"/>
    </row>
    <row r="243" spans="1:59" ht="15" customHeight="1">
      <c r="A243" s="97"/>
      <c r="B243" s="195"/>
      <c r="C243" s="196"/>
      <c r="D243" s="197"/>
      <c r="E243" s="257" t="str">
        <f>IF($E$7="OUI","A","")</f>
        <v/>
      </c>
      <c r="F243" s="197"/>
      <c r="G243" s="196"/>
      <c r="H243" s="197"/>
      <c r="I243" s="197"/>
      <c r="J243" s="196"/>
      <c r="K243" s="197"/>
      <c r="L243" s="196"/>
      <c r="M243" s="197"/>
      <c r="N243" s="196"/>
      <c r="O243" s="247"/>
      <c r="P243" s="257" t="str">
        <f>IF($E$7="OUI","A","")</f>
        <v/>
      </c>
      <c r="Q243" s="247"/>
      <c r="R243" s="198" t="str">
        <f t="shared" si="256"/>
        <v/>
      </c>
      <c r="S243" s="198" t="str">
        <f t="shared" si="257"/>
        <v/>
      </c>
      <c r="T243" s="201" t="str">
        <f t="shared" si="258"/>
        <v/>
      </c>
      <c r="U243" s="198" t="str">
        <f t="shared" si="259"/>
        <v/>
      </c>
      <c r="V243" s="198" t="str">
        <f t="shared" si="255"/>
        <v/>
      </c>
      <c r="W243" s="198" t="str">
        <f t="shared" si="260"/>
        <v/>
      </c>
      <c r="X243" s="198" t="str">
        <f>IF(B243="","",SUM(C244,G242,J245,L241,N246))</f>
        <v/>
      </c>
      <c r="Y243" s="198" t="str">
        <f t="shared" si="261"/>
        <v/>
      </c>
      <c r="Z243" s="123" t="str">
        <f t="shared" si="262"/>
        <v/>
      </c>
      <c r="AA243" s="124"/>
      <c r="AP243" s="42" t="str">
        <f>IF(C243="","",IF(C244="","",IF(C243&gt;C244,"V",IF(C243&lt;C244,"D","N"))))</f>
        <v/>
      </c>
      <c r="AQ243" s="41"/>
      <c r="AR243" s="41"/>
      <c r="AS243" s="41"/>
      <c r="AT243" s="42" t="str">
        <f>IF(G242="","",IF(G243="","",IF(G242&lt;G243,"V",IF(G242&gt;G243,"D","N"))))</f>
        <v/>
      </c>
      <c r="AU243" s="41"/>
      <c r="AV243" s="41"/>
      <c r="AW243" s="42" t="str">
        <f>IF(J243="","",IF(J245="","",IF(J243&gt;J245,"V",IF(J243&lt;J245,"D","N"))))</f>
        <v/>
      </c>
      <c r="AX243" s="41"/>
      <c r="AY243" s="42" t="str">
        <f>IF(L241="","",IF(L243="","",IF(L241&lt;L243,"V",IF(L241&gt;L243,"D","N"))))</f>
        <v/>
      </c>
      <c r="AZ243" s="41"/>
      <c r="BA243" s="42" t="str">
        <f>IF(N243="","",IF(N246="","",IF(N243&gt;N246,"V",IF(N243&lt;N246,"D","N"))))</f>
        <v/>
      </c>
      <c r="BB243" s="41"/>
      <c r="BC243" s="41"/>
      <c r="BD243" s="41"/>
      <c r="BE243" s="27" t="str">
        <f t="shared" si="263"/>
        <v/>
      </c>
      <c r="BF243" s="112" t="str">
        <f t="shared" si="264"/>
        <v/>
      </c>
      <c r="BG243" s="122"/>
    </row>
    <row r="244" spans="1:59" ht="15" customHeight="1">
      <c r="A244" s="97"/>
      <c r="B244" s="195"/>
      <c r="C244" s="196"/>
      <c r="D244" s="197"/>
      <c r="E244" s="197"/>
      <c r="F244" s="196"/>
      <c r="G244" s="257" t="str">
        <f>IF($E$7="OUI","A","")</f>
        <v/>
      </c>
      <c r="H244" s="197"/>
      <c r="I244" s="196"/>
      <c r="J244" s="197"/>
      <c r="K244" s="196"/>
      <c r="L244" s="197"/>
      <c r="M244" s="257" t="str">
        <f>IF($E$7="OUI","A","")</f>
        <v/>
      </c>
      <c r="N244" s="197"/>
      <c r="O244" s="196"/>
      <c r="P244" s="247"/>
      <c r="Q244" s="257" t="str">
        <f>IF($E$7="OUI","A","")</f>
        <v/>
      </c>
      <c r="R244" s="198" t="str">
        <f t="shared" si="256"/>
        <v/>
      </c>
      <c r="S244" s="198" t="str">
        <f t="shared" si="257"/>
        <v/>
      </c>
      <c r="T244" s="201" t="str">
        <f t="shared" si="258"/>
        <v/>
      </c>
      <c r="U244" s="198" t="str">
        <f t="shared" si="259"/>
        <v/>
      </c>
      <c r="V244" s="198" t="str">
        <f t="shared" si="255"/>
        <v/>
      </c>
      <c r="W244" s="198" t="str">
        <f t="shared" si="260"/>
        <v/>
      </c>
      <c r="X244" s="198" t="str">
        <f>IF(B244="","",SUM(C243,F245,I242,K246,O241))</f>
        <v/>
      </c>
      <c r="Y244" s="198" t="str">
        <f t="shared" si="261"/>
        <v/>
      </c>
      <c r="Z244" s="123" t="str">
        <f t="shared" si="262"/>
        <v/>
      </c>
      <c r="AA244" s="124"/>
      <c r="AP244" s="42" t="str">
        <f>IF(C243="","",IF(C244="","",IF(C243&lt;C244,"V",IF(C243&gt;C244,"D","N"))))</f>
        <v/>
      </c>
      <c r="AQ244" s="41"/>
      <c r="AR244" s="41"/>
      <c r="AS244" s="42" t="str">
        <f>IF(F244="","",IF(F245="","",IF(F244&gt;F245,"V",IF(F244&lt;F245,"D","N"))))</f>
        <v/>
      </c>
      <c r="AT244" s="41"/>
      <c r="AU244" s="41"/>
      <c r="AV244" s="42" t="str">
        <f>IF(I242="","",IF(I244="","",IF(I242&lt;I244,"V",IF(I242&gt;I244,"D","N"))))</f>
        <v/>
      </c>
      <c r="AW244" s="41"/>
      <c r="AX244" s="42" t="str">
        <f>IF(K244="","",IF(K246="","",IF(K244&gt;K246,"V",IF(K244&lt;K246,"D","N"))))</f>
        <v/>
      </c>
      <c r="AY244" s="41"/>
      <c r="AZ244" s="41"/>
      <c r="BA244" s="41"/>
      <c r="BB244" s="42" t="str">
        <f>IF(O241="","",IF(O244="","",IF(O241&lt;O244,"V",IF(O241&gt;O244,"D","N"))))</f>
        <v/>
      </c>
      <c r="BC244" s="41"/>
      <c r="BD244" s="41"/>
      <c r="BE244" s="27" t="str">
        <f t="shared" si="263"/>
        <v/>
      </c>
      <c r="BF244" s="112" t="str">
        <f t="shared" si="264"/>
        <v/>
      </c>
      <c r="BG244" s="122"/>
    </row>
    <row r="245" spans="1:59" ht="15" customHeight="1">
      <c r="A245" s="97"/>
      <c r="B245" s="195"/>
      <c r="C245" s="197"/>
      <c r="D245" s="196"/>
      <c r="E245" s="197"/>
      <c r="F245" s="196"/>
      <c r="G245" s="197"/>
      <c r="H245" s="257" t="str">
        <f>IF($E$7="OUI","A","")</f>
        <v/>
      </c>
      <c r="I245" s="197"/>
      <c r="J245" s="196"/>
      <c r="K245" s="197"/>
      <c r="L245" s="257" t="str">
        <f>IF($E$7="OUI","A","")</f>
        <v/>
      </c>
      <c r="M245" s="196"/>
      <c r="N245" s="197"/>
      <c r="O245" s="257" t="str">
        <f>IF($E$7="OUI","A","")</f>
        <v/>
      </c>
      <c r="P245" s="197"/>
      <c r="Q245" s="202"/>
      <c r="R245" s="198" t="str">
        <f t="shared" si="256"/>
        <v/>
      </c>
      <c r="S245" s="198" t="str">
        <f t="shared" si="257"/>
        <v/>
      </c>
      <c r="T245" s="201" t="str">
        <f t="shared" si="258"/>
        <v/>
      </c>
      <c r="U245" s="198" t="str">
        <f t="shared" si="259"/>
        <v/>
      </c>
      <c r="V245" s="198" t="str">
        <f t="shared" si="255"/>
        <v/>
      </c>
      <c r="W245" s="198" t="str">
        <f t="shared" si="260"/>
        <v/>
      </c>
      <c r="X245" s="198" t="str">
        <f>IF(B245="","",SUM(D246,F244,J243,M242,Q241))</f>
        <v/>
      </c>
      <c r="Y245" s="198" t="str">
        <f t="shared" si="261"/>
        <v/>
      </c>
      <c r="Z245" s="123" t="str">
        <f t="shared" si="262"/>
        <v/>
      </c>
      <c r="AA245" s="124"/>
      <c r="AP245" s="41"/>
      <c r="AQ245" s="42" t="str">
        <f>IF(D245="","",IF(D246="","",IF(D245&gt;D246,"V",IF(D245&lt;D246,"D","N"))))</f>
        <v/>
      </c>
      <c r="AR245" s="41"/>
      <c r="AS245" s="42" t="str">
        <f>IF(F244="","",IF(F245="","",IF(F244&lt;F245,"V",IF(F244&gt;F245,"D","N"))))</f>
        <v/>
      </c>
      <c r="AT245" s="41"/>
      <c r="AU245" s="41"/>
      <c r="AV245" s="41"/>
      <c r="AW245" s="42" t="str">
        <f>IF(J243="","",IF(J245="","",IF(J243&lt;J245,"V",IF(J243&gt;J245,"D","N"))))</f>
        <v/>
      </c>
      <c r="AX245" s="41"/>
      <c r="AY245" s="41"/>
      <c r="AZ245" s="42" t="str">
        <f>IF(M242="","",IF(M245="","",IF(M242&lt;M245,"V",IF(M242&gt;M245,"D","N"))))</f>
        <v/>
      </c>
      <c r="BA245" s="41"/>
      <c r="BB245" s="41"/>
      <c r="BC245" s="41"/>
      <c r="BD245" s="42" t="str">
        <f>IF(Q241="","",IF(Q245="","",IF(Q241&lt;Q245,"V",IF(Q241&gt;Q245,"D","N"))))</f>
        <v/>
      </c>
      <c r="BE245" s="27" t="str">
        <f t="shared" si="263"/>
        <v/>
      </c>
      <c r="BF245" s="112" t="str">
        <f t="shared" si="264"/>
        <v/>
      </c>
      <c r="BG245" s="122"/>
    </row>
    <row r="246" spans="1:59" ht="15" customHeight="1">
      <c r="A246" s="97"/>
      <c r="B246" s="195"/>
      <c r="C246" s="197"/>
      <c r="D246" s="196"/>
      <c r="E246" s="197"/>
      <c r="F246" s="257" t="str">
        <f>IF($E$7="OUI","A","")</f>
        <v/>
      </c>
      <c r="G246" s="197"/>
      <c r="H246" s="196"/>
      <c r="I246" s="257" t="str">
        <f>IF($E$7="OUI","A","")</f>
        <v/>
      </c>
      <c r="J246" s="197"/>
      <c r="K246" s="196"/>
      <c r="L246" s="197"/>
      <c r="M246" s="197"/>
      <c r="N246" s="196"/>
      <c r="O246" s="197"/>
      <c r="P246" s="196"/>
      <c r="Q246" s="226"/>
      <c r="R246" s="198" t="str">
        <f t="shared" si="256"/>
        <v/>
      </c>
      <c r="S246" s="198" t="str">
        <f t="shared" si="257"/>
        <v/>
      </c>
      <c r="T246" s="201" t="str">
        <f t="shared" si="258"/>
        <v/>
      </c>
      <c r="U246" s="198" t="str">
        <f t="shared" si="259"/>
        <v/>
      </c>
      <c r="V246" s="198" t="str">
        <f t="shared" si="255"/>
        <v/>
      </c>
      <c r="W246" s="198" t="str">
        <f t="shared" si="260"/>
        <v/>
      </c>
      <c r="X246" s="198" t="str">
        <f>IF(B246="","",SUM(D245,H241,K244,N243,P242))</f>
        <v/>
      </c>
      <c r="Y246" s="198" t="str">
        <f t="shared" si="261"/>
        <v/>
      </c>
      <c r="Z246" s="123" t="str">
        <f t="shared" si="262"/>
        <v/>
      </c>
      <c r="AA246" s="124"/>
      <c r="AP246" s="41"/>
      <c r="AQ246" s="42" t="str">
        <f>IF(D245="","",IF(D246="","",IF(D245&lt;D246,"V",IF(D245&gt;D246,"D","N"))))</f>
        <v/>
      </c>
      <c r="AR246" s="41"/>
      <c r="AS246" s="41"/>
      <c r="AT246" s="41"/>
      <c r="AU246" s="42" t="str">
        <f>IF(H241="","",IF(H246="","",IF(H241&lt;H246,"V",IF(H241&gt;H246,"D","N"))))</f>
        <v/>
      </c>
      <c r="AV246" s="41"/>
      <c r="AW246" s="41"/>
      <c r="AX246" s="42" t="str">
        <f>IF(K244="","",IF(K246="","",IF(K244&lt;K246,"V",IF(K244&gt;K246,"D","N"))))</f>
        <v/>
      </c>
      <c r="AY246" s="41"/>
      <c r="AZ246" s="41"/>
      <c r="BA246" s="42" t="str">
        <f>IF(N243="","",IF(N246="","",IF(N243&lt;N246,"V",IF(N243&gt;N246,"D","N"))))</f>
        <v/>
      </c>
      <c r="BB246" s="41"/>
      <c r="BC246" s="42" t="str">
        <f>IF(P242="","",IF(P246="","",IF(P242&lt;P246,"V",IF(P242&gt;P246,"D","N"))))</f>
        <v/>
      </c>
      <c r="BD246" s="41"/>
      <c r="BE246" s="27" t="str">
        <f t="shared" si="263"/>
        <v/>
      </c>
      <c r="BF246" s="112" t="str">
        <f t="shared" si="264"/>
        <v/>
      </c>
      <c r="BG246" s="122"/>
    </row>
    <row r="247" spans="1:59">
      <c r="A247" s="97"/>
    </row>
    <row r="248" spans="1:59">
      <c r="A248" s="97"/>
    </row>
    <row r="249" spans="1:59" ht="15" customHeight="1">
      <c r="A249" s="97"/>
      <c r="B249" s="244" t="s">
        <v>302</v>
      </c>
      <c r="C249" s="33"/>
      <c r="D249" s="34"/>
      <c r="E249" s="172"/>
      <c r="F249" s="34"/>
      <c r="G249" s="34"/>
      <c r="H249" s="34"/>
      <c r="I249" s="34" t="s">
        <v>366</v>
      </c>
      <c r="J249" s="34"/>
      <c r="K249" s="34"/>
      <c r="L249" s="34"/>
      <c r="M249" s="34"/>
      <c r="N249" s="34"/>
      <c r="O249" s="34"/>
      <c r="P249" s="34"/>
      <c r="Q249" s="35"/>
      <c r="R249" s="34"/>
      <c r="S249" s="34"/>
      <c r="T249" s="34" t="str">
        <f>"SUIVI DES MATCHS (G="&amp;IF($E$4="",0,$E$4)&amp;"pts / N="&amp;IF($E$5="",0,$E$5)&amp;"pts / P="&amp;IF($E$6="",0,$E$6)&amp;"pts)"</f>
        <v>SUIVI DES MATCHS (G=0pts / N=0pts / P=0pts)</v>
      </c>
      <c r="U249" s="34"/>
      <c r="V249" s="35"/>
      <c r="W249" s="33"/>
      <c r="X249" s="34" t="s">
        <v>221</v>
      </c>
      <c r="Y249" s="35"/>
      <c r="Z249" s="290" t="s">
        <v>349</v>
      </c>
      <c r="AA249" s="229" t="s">
        <v>349</v>
      </c>
      <c r="AP249" s="52"/>
      <c r="AQ249" s="36"/>
      <c r="AR249" s="39"/>
      <c r="AS249" s="36"/>
      <c r="AT249" s="36"/>
      <c r="AU249" s="36"/>
      <c r="AV249" s="39"/>
      <c r="AW249" s="49" t="s">
        <v>230</v>
      </c>
      <c r="AX249" s="36"/>
      <c r="AY249" s="36"/>
      <c r="AZ249" s="36"/>
      <c r="BA249" s="36"/>
      <c r="BB249" s="36"/>
      <c r="BC249" s="36"/>
      <c r="BD249" s="36"/>
      <c r="BE249" s="108" t="s">
        <v>334</v>
      </c>
      <c r="BF249" s="108" t="s">
        <v>229</v>
      </c>
      <c r="BG249" s="121"/>
    </row>
    <row r="250" spans="1:59" ht="15" customHeight="1">
      <c r="A250" s="97"/>
      <c r="B250" s="32" t="s">
        <v>317</v>
      </c>
      <c r="C250" s="174" t="s">
        <v>217</v>
      </c>
      <c r="D250" s="174" t="s">
        <v>218</v>
      </c>
      <c r="E250" s="174" t="s">
        <v>219</v>
      </c>
      <c r="F250" s="174" t="s">
        <v>241</v>
      </c>
      <c r="G250" s="174" t="s">
        <v>242</v>
      </c>
      <c r="H250" s="174" t="s">
        <v>243</v>
      </c>
      <c r="I250" s="174" t="s">
        <v>246</v>
      </c>
      <c r="J250" s="174" t="s">
        <v>247</v>
      </c>
      <c r="K250" s="174" t="s">
        <v>248</v>
      </c>
      <c r="L250" s="121" t="s">
        <v>249</v>
      </c>
      <c r="M250" s="121" t="s">
        <v>250</v>
      </c>
      <c r="N250" s="121" t="s">
        <v>251</v>
      </c>
      <c r="O250" s="121" t="s">
        <v>252</v>
      </c>
      <c r="P250" s="121" t="s">
        <v>253</v>
      </c>
      <c r="Q250" s="121" t="s">
        <v>254</v>
      </c>
      <c r="R250" s="175" t="s">
        <v>222</v>
      </c>
      <c r="S250" s="32" t="s">
        <v>223</v>
      </c>
      <c r="T250" s="32" t="s">
        <v>224</v>
      </c>
      <c r="U250" s="32" t="s">
        <v>225</v>
      </c>
      <c r="V250" s="171" t="s">
        <v>220</v>
      </c>
      <c r="W250" s="32" t="s">
        <v>226</v>
      </c>
      <c r="X250" s="32" t="s">
        <v>227</v>
      </c>
      <c r="Y250" s="32" t="s">
        <v>270</v>
      </c>
      <c r="Z250" s="291"/>
      <c r="AA250" s="245" t="s">
        <v>368</v>
      </c>
      <c r="AP250" s="37" t="s">
        <v>217</v>
      </c>
      <c r="AQ250" s="37" t="s">
        <v>218</v>
      </c>
      <c r="AR250" s="37" t="s">
        <v>219</v>
      </c>
      <c r="AS250" s="37" t="s">
        <v>241</v>
      </c>
      <c r="AT250" s="37" t="s">
        <v>242</v>
      </c>
      <c r="AU250" s="37" t="s">
        <v>243</v>
      </c>
      <c r="AV250" s="37" t="s">
        <v>246</v>
      </c>
      <c r="AW250" s="37" t="s">
        <v>247</v>
      </c>
      <c r="AX250" s="37" t="s">
        <v>248</v>
      </c>
      <c r="AY250" s="37" t="s">
        <v>249</v>
      </c>
      <c r="AZ250" s="37" t="s">
        <v>250</v>
      </c>
      <c r="BA250" s="37" t="s">
        <v>251</v>
      </c>
      <c r="BB250" s="37" t="s">
        <v>252</v>
      </c>
      <c r="BC250" s="37" t="s">
        <v>253</v>
      </c>
      <c r="BD250" s="37" t="s">
        <v>254</v>
      </c>
      <c r="BE250" s="110" t="s">
        <v>335</v>
      </c>
      <c r="BF250" s="110" t="s">
        <v>336</v>
      </c>
      <c r="BG250" s="121"/>
    </row>
    <row r="251" spans="1:59" ht="15" customHeight="1">
      <c r="A251" s="97"/>
      <c r="B251" s="195"/>
      <c r="C251" s="257" t="str">
        <f>IF($E$7="OUI","A","")</f>
        <v/>
      </c>
      <c r="D251" s="197"/>
      <c r="E251" s="196"/>
      <c r="F251" s="197"/>
      <c r="G251" s="197"/>
      <c r="H251" s="196"/>
      <c r="I251" s="197"/>
      <c r="J251" s="257" t="str">
        <f>IF($E$7="OUI","A","")</f>
        <v/>
      </c>
      <c r="K251" s="197"/>
      <c r="L251" s="196"/>
      <c r="M251" s="197"/>
      <c r="N251" s="197"/>
      <c r="O251" s="196"/>
      <c r="P251" s="197"/>
      <c r="Q251" s="202"/>
      <c r="R251" s="198" t="str">
        <f>IF(B251="","",COUNT(C251:Q251))</f>
        <v/>
      </c>
      <c r="S251" s="198" t="str">
        <f>IF(B251="","",COUNTIF($AP251:$BD251,"V"))</f>
        <v/>
      </c>
      <c r="T251" s="201" t="str">
        <f>IF(B251="","",COUNTIF($AP251:$BD251,"N"))</f>
        <v/>
      </c>
      <c r="U251" s="198" t="str">
        <f>IF(B251="","",COUNTIF($AP251:$BD251,"D"))</f>
        <v/>
      </c>
      <c r="V251" s="198" t="str">
        <f t="shared" ref="V251:V256" si="265">IF(B251="","",(S251*$E$4)+(T251*$E$5)+(U251*$E$6))</f>
        <v/>
      </c>
      <c r="W251" s="198" t="str">
        <f>IF(B251="","",SUM(C251:Q251))</f>
        <v/>
      </c>
      <c r="X251" s="198" t="str">
        <f>IF(B251="","",SUM(E252,H256,L253,O254,Q255))</f>
        <v/>
      </c>
      <c r="Y251" s="198" t="str">
        <f>IF(B251="","",W251-X251)</f>
        <v/>
      </c>
      <c r="Z251" s="123" t="str">
        <f>IF(B251="","",IF(BF251=1,"1er",IF(BF251=2,"2ème",IF(BF251=3,"3ème",IF(BF251=4,"4ème",IF(BF251=5,"5ème",IF(BF251=6,"6ème","")))))))</f>
        <v/>
      </c>
      <c r="AA251" s="124"/>
      <c r="AP251" s="41"/>
      <c r="AQ251" s="41"/>
      <c r="AR251" s="42" t="str">
        <f>IF(E251="","",IF(E252="","",IF(E251&gt;E252,"V",IF(E251&lt;E252,"D","N"))))</f>
        <v/>
      </c>
      <c r="AS251" s="41"/>
      <c r="AT251" s="41"/>
      <c r="AU251" s="42" t="str">
        <f>IF(H251="","",IF(H256="","",IF(H251&gt;H256,"V",IF(H251&lt;H256,"D","N"))))</f>
        <v/>
      </c>
      <c r="AV251" s="41"/>
      <c r="AW251" s="41"/>
      <c r="AX251" s="41"/>
      <c r="AY251" s="42" t="str">
        <f>IF(L251="","",IF(L253="","",IF(L251&gt;L253,"V",IF(L251&lt;L253,"D","N"))))</f>
        <v/>
      </c>
      <c r="AZ251" s="41"/>
      <c r="BA251" s="41"/>
      <c r="BB251" s="42" t="str">
        <f>IF(O251="","",IF(O254="","",IF(O251&gt;O254,"V",IF(O251&lt;O254,"D","N"))))</f>
        <v/>
      </c>
      <c r="BC251" s="41"/>
      <c r="BD251" s="42" t="str">
        <f>IF(Q251="","",IF(Q255="","",IF(Q251&gt;Q255,"V",IF(Q251&lt;Q255,"D","N"))))</f>
        <v/>
      </c>
      <c r="BE251" s="27" t="str">
        <f>IF(B251="","",IF(R251=0,"",V251*1000000+Y251*1000+W251))</f>
        <v/>
      </c>
      <c r="BF251" s="112" t="str">
        <f>IF(BE251="","",RANK(BE251,$BE$251:$BE$256,0))</f>
        <v/>
      </c>
      <c r="BG251" s="122"/>
    </row>
    <row r="252" spans="1:59" ht="15" customHeight="1">
      <c r="A252" s="97"/>
      <c r="B252" s="195"/>
      <c r="C252" s="197"/>
      <c r="D252" s="257" t="str">
        <f>IF($E$7="OUI","A","")</f>
        <v/>
      </c>
      <c r="E252" s="196"/>
      <c r="F252" s="197"/>
      <c r="G252" s="196"/>
      <c r="H252" s="197"/>
      <c r="I252" s="196"/>
      <c r="J252" s="197"/>
      <c r="K252" s="257" t="str">
        <f>IF($E$7="OUI","A","")</f>
        <v/>
      </c>
      <c r="L252" s="197"/>
      <c r="M252" s="196"/>
      <c r="N252" s="257" t="str">
        <f>IF($E$7="OUI","A","")</f>
        <v/>
      </c>
      <c r="O252" s="197"/>
      <c r="P252" s="196"/>
      <c r="Q252" s="226"/>
      <c r="R252" s="198" t="str">
        <f t="shared" ref="R252:R256" si="266">IF(B252="","",COUNT(C252:Q252))</f>
        <v/>
      </c>
      <c r="S252" s="198" t="str">
        <f t="shared" ref="S252:S256" si="267">IF(B252="","",COUNTIF($AP252:$BD252,"V"))</f>
        <v/>
      </c>
      <c r="T252" s="201" t="str">
        <f t="shared" ref="T252:T256" si="268">IF(B252="","",COUNTIF($AP252:$BD252,"N"))</f>
        <v/>
      </c>
      <c r="U252" s="198" t="str">
        <f t="shared" ref="U252:U256" si="269">IF(B252="","",COUNTIF($AP252:$BD252,"D"))</f>
        <v/>
      </c>
      <c r="V252" s="198" t="str">
        <f t="shared" si="265"/>
        <v/>
      </c>
      <c r="W252" s="198" t="str">
        <f t="shared" ref="W252:W256" si="270">IF(B252="","",SUM(C252:Q252))</f>
        <v/>
      </c>
      <c r="X252" s="198" t="str">
        <f>IF(B252="","",SUM(E251,G253,I254,M255,P256))</f>
        <v/>
      </c>
      <c r="Y252" s="198" t="str">
        <f t="shared" ref="Y252:Y256" si="271">IF(B252="","",W252-X252)</f>
        <v/>
      </c>
      <c r="Z252" s="123" t="str">
        <f t="shared" ref="Z252:Z256" si="272">IF(B252="","",IF(BF252=1,"1er",IF(BF252=2,"2ème",IF(BF252=3,"3ème",IF(BF252=4,"4ème",IF(BF252=5,"5ème",IF(BF252=6,"6ème","")))))))</f>
        <v/>
      </c>
      <c r="AA252" s="124"/>
      <c r="AP252" s="41"/>
      <c r="AQ252" s="41"/>
      <c r="AR252" s="42" t="str">
        <f>IF(E251="","",IF(E252="","",IF(E251&lt;E252,"V",IF(E251&gt;E252,"D","N"))))</f>
        <v/>
      </c>
      <c r="AS252" s="41"/>
      <c r="AT252" s="42" t="str">
        <f>IF(G252="","",IF(G253="","",IF(G252&gt;G253,"V",IF(G252&lt;G253,"D","N"))))</f>
        <v/>
      </c>
      <c r="AU252" s="41"/>
      <c r="AV252" s="42" t="str">
        <f>IF(I252="","",IF(I254="","",IF(I252&gt;I254,"V",IF(I252&lt;I254,"D","N"))))</f>
        <v/>
      </c>
      <c r="AW252" s="41"/>
      <c r="AX252" s="41"/>
      <c r="AY252" s="41"/>
      <c r="AZ252" s="42" t="str">
        <f>IF(M252="","",IF(M255="","",IF(M252&gt;M255,"V",IF(M252&lt;M255,"D","N"))))</f>
        <v/>
      </c>
      <c r="BA252" s="41"/>
      <c r="BB252" s="41"/>
      <c r="BC252" s="42" t="str">
        <f>IF(P252="","",IF(P256="","",IF(P252&gt;P256,"V",IF(P252&lt;P256,"D","N"))))</f>
        <v/>
      </c>
      <c r="BD252" s="41"/>
      <c r="BE252" s="27" t="str">
        <f t="shared" ref="BE252:BE256" si="273">IF(B252="","",IF(R252=0,"",V252*1000000+Y252*1000+W252))</f>
        <v/>
      </c>
      <c r="BF252" s="112" t="str">
        <f t="shared" ref="BF252:BF256" si="274">IF(BE252="","",RANK(BE252,$BE$251:$BE$256,0))</f>
        <v/>
      </c>
      <c r="BG252" s="122"/>
    </row>
    <row r="253" spans="1:59" ht="15" customHeight="1">
      <c r="A253" s="97"/>
      <c r="B253" s="195"/>
      <c r="C253" s="196"/>
      <c r="D253" s="197"/>
      <c r="E253" s="257" t="str">
        <f>IF($E$7="OUI","A","")</f>
        <v/>
      </c>
      <c r="F253" s="197"/>
      <c r="G253" s="196"/>
      <c r="H253" s="197"/>
      <c r="I253" s="197"/>
      <c r="J253" s="196"/>
      <c r="K253" s="197"/>
      <c r="L253" s="196"/>
      <c r="M253" s="197"/>
      <c r="N253" s="196"/>
      <c r="O253" s="247"/>
      <c r="P253" s="257" t="str">
        <f>IF($E$7="OUI","A","")</f>
        <v/>
      </c>
      <c r="Q253" s="247"/>
      <c r="R253" s="198" t="str">
        <f t="shared" si="266"/>
        <v/>
      </c>
      <c r="S253" s="198" t="str">
        <f t="shared" si="267"/>
        <v/>
      </c>
      <c r="T253" s="201" t="str">
        <f t="shared" si="268"/>
        <v/>
      </c>
      <c r="U253" s="198" t="str">
        <f t="shared" si="269"/>
        <v/>
      </c>
      <c r="V253" s="198" t="str">
        <f t="shared" si="265"/>
        <v/>
      </c>
      <c r="W253" s="198" t="str">
        <f t="shared" si="270"/>
        <v/>
      </c>
      <c r="X253" s="198" t="str">
        <f>IF(B253="","",SUM(C254,G252,J255,L251,N256))</f>
        <v/>
      </c>
      <c r="Y253" s="198" t="str">
        <f t="shared" si="271"/>
        <v/>
      </c>
      <c r="Z253" s="123" t="str">
        <f t="shared" si="272"/>
        <v/>
      </c>
      <c r="AA253" s="124"/>
      <c r="AP253" s="42" t="str">
        <f>IF(C253="","",IF(C254="","",IF(C253&gt;C254,"V",IF(C253&lt;C254,"D","N"))))</f>
        <v/>
      </c>
      <c r="AQ253" s="41"/>
      <c r="AR253" s="41"/>
      <c r="AS253" s="41"/>
      <c r="AT253" s="42" t="str">
        <f>IF(G252="","",IF(G253="","",IF(G252&lt;G253,"V",IF(G252&gt;G253,"D","N"))))</f>
        <v/>
      </c>
      <c r="AU253" s="41"/>
      <c r="AV253" s="41"/>
      <c r="AW253" s="42" t="str">
        <f>IF(J253="","",IF(J255="","",IF(J253&gt;J255,"V",IF(J253&lt;J255,"D","N"))))</f>
        <v/>
      </c>
      <c r="AX253" s="41"/>
      <c r="AY253" s="42" t="str">
        <f>IF(L251="","",IF(L253="","",IF(L251&lt;L253,"V",IF(L251&gt;L253,"D","N"))))</f>
        <v/>
      </c>
      <c r="AZ253" s="41"/>
      <c r="BA253" s="42" t="str">
        <f>IF(N253="","",IF(N256="","",IF(N253&gt;N256,"V",IF(N253&lt;N256,"D","N"))))</f>
        <v/>
      </c>
      <c r="BB253" s="41"/>
      <c r="BC253" s="41"/>
      <c r="BD253" s="41"/>
      <c r="BE253" s="27" t="str">
        <f t="shared" si="273"/>
        <v/>
      </c>
      <c r="BF253" s="112" t="str">
        <f t="shared" si="274"/>
        <v/>
      </c>
      <c r="BG253" s="122"/>
    </row>
    <row r="254" spans="1:59" ht="15" customHeight="1">
      <c r="A254" s="97"/>
      <c r="B254" s="195"/>
      <c r="C254" s="196"/>
      <c r="D254" s="197"/>
      <c r="E254" s="197"/>
      <c r="F254" s="196"/>
      <c r="G254" s="257" t="str">
        <f>IF($E$7="OUI","A","")</f>
        <v/>
      </c>
      <c r="H254" s="197"/>
      <c r="I254" s="196"/>
      <c r="J254" s="197"/>
      <c r="K254" s="196"/>
      <c r="L254" s="197"/>
      <c r="M254" s="257" t="str">
        <f>IF($E$7="OUI","A","")</f>
        <v/>
      </c>
      <c r="N254" s="197"/>
      <c r="O254" s="196"/>
      <c r="P254" s="247"/>
      <c r="Q254" s="257" t="str">
        <f>IF($E$7="OUI","A","")</f>
        <v/>
      </c>
      <c r="R254" s="198" t="str">
        <f t="shared" si="266"/>
        <v/>
      </c>
      <c r="S254" s="198" t="str">
        <f t="shared" si="267"/>
        <v/>
      </c>
      <c r="T254" s="201" t="str">
        <f t="shared" si="268"/>
        <v/>
      </c>
      <c r="U254" s="198" t="str">
        <f t="shared" si="269"/>
        <v/>
      </c>
      <c r="V254" s="198" t="str">
        <f t="shared" si="265"/>
        <v/>
      </c>
      <c r="W254" s="198" t="str">
        <f t="shared" si="270"/>
        <v/>
      </c>
      <c r="X254" s="198" t="str">
        <f>IF(B254="","",SUM(C253,F255,I252,K256,O251))</f>
        <v/>
      </c>
      <c r="Y254" s="198" t="str">
        <f t="shared" si="271"/>
        <v/>
      </c>
      <c r="Z254" s="123" t="str">
        <f t="shared" si="272"/>
        <v/>
      </c>
      <c r="AA254" s="124"/>
      <c r="AP254" s="42" t="str">
        <f>IF(C253="","",IF(C254="","",IF(C253&lt;C254,"V",IF(C253&gt;C254,"D","N"))))</f>
        <v/>
      </c>
      <c r="AQ254" s="41"/>
      <c r="AR254" s="41"/>
      <c r="AS254" s="42" t="str">
        <f>IF(F254="","",IF(F255="","",IF(F254&gt;F255,"V",IF(F254&lt;F255,"D","N"))))</f>
        <v/>
      </c>
      <c r="AT254" s="41"/>
      <c r="AU254" s="41"/>
      <c r="AV254" s="42" t="str">
        <f>IF(I252="","",IF(I254="","",IF(I252&lt;I254,"V",IF(I252&gt;I254,"D","N"))))</f>
        <v/>
      </c>
      <c r="AW254" s="41"/>
      <c r="AX254" s="42" t="str">
        <f>IF(K254="","",IF(K256="","",IF(K254&gt;K256,"V",IF(K254&lt;K256,"D","N"))))</f>
        <v/>
      </c>
      <c r="AY254" s="41"/>
      <c r="AZ254" s="41"/>
      <c r="BA254" s="41"/>
      <c r="BB254" s="42" t="str">
        <f>IF(O251="","",IF(O254="","",IF(O251&lt;O254,"V",IF(O251&gt;O254,"D","N"))))</f>
        <v/>
      </c>
      <c r="BC254" s="41"/>
      <c r="BD254" s="41"/>
      <c r="BE254" s="27" t="str">
        <f t="shared" si="273"/>
        <v/>
      </c>
      <c r="BF254" s="112" t="str">
        <f t="shared" si="274"/>
        <v/>
      </c>
      <c r="BG254" s="122"/>
    </row>
    <row r="255" spans="1:59" ht="15" customHeight="1">
      <c r="A255" s="97"/>
      <c r="B255" s="195"/>
      <c r="C255" s="197"/>
      <c r="D255" s="196"/>
      <c r="E255" s="197"/>
      <c r="F255" s="196"/>
      <c r="G255" s="197"/>
      <c r="H255" s="257" t="str">
        <f>IF($E$7="OUI","A","")</f>
        <v/>
      </c>
      <c r="I255" s="197"/>
      <c r="J255" s="196"/>
      <c r="K255" s="197"/>
      <c r="L255" s="257" t="str">
        <f>IF($E$7="OUI","A","")</f>
        <v/>
      </c>
      <c r="M255" s="196"/>
      <c r="N255" s="197"/>
      <c r="O255" s="257" t="str">
        <f>IF($E$7="OUI","A","")</f>
        <v/>
      </c>
      <c r="P255" s="197"/>
      <c r="Q255" s="202"/>
      <c r="R255" s="198" t="str">
        <f t="shared" si="266"/>
        <v/>
      </c>
      <c r="S255" s="198" t="str">
        <f t="shared" si="267"/>
        <v/>
      </c>
      <c r="T255" s="201" t="str">
        <f t="shared" si="268"/>
        <v/>
      </c>
      <c r="U255" s="198" t="str">
        <f t="shared" si="269"/>
        <v/>
      </c>
      <c r="V255" s="198" t="str">
        <f t="shared" si="265"/>
        <v/>
      </c>
      <c r="W255" s="198" t="str">
        <f t="shared" si="270"/>
        <v/>
      </c>
      <c r="X255" s="198" t="str">
        <f>IF(B255="","",SUM(D256,F254,J253,M252,Q251))</f>
        <v/>
      </c>
      <c r="Y255" s="198" t="str">
        <f t="shared" si="271"/>
        <v/>
      </c>
      <c r="Z255" s="123" t="str">
        <f t="shared" si="272"/>
        <v/>
      </c>
      <c r="AA255" s="124"/>
      <c r="AP255" s="41"/>
      <c r="AQ255" s="42" t="str">
        <f>IF(D255="","",IF(D256="","",IF(D255&gt;D256,"V",IF(D255&lt;D256,"D","N"))))</f>
        <v/>
      </c>
      <c r="AR255" s="41"/>
      <c r="AS255" s="42" t="str">
        <f>IF(F254="","",IF(F255="","",IF(F254&lt;F255,"V",IF(F254&gt;F255,"D","N"))))</f>
        <v/>
      </c>
      <c r="AT255" s="41"/>
      <c r="AU255" s="41"/>
      <c r="AV255" s="41"/>
      <c r="AW255" s="42" t="str">
        <f>IF(J253="","",IF(J255="","",IF(J253&lt;J255,"V",IF(J253&gt;J255,"D","N"))))</f>
        <v/>
      </c>
      <c r="AX255" s="41"/>
      <c r="AY255" s="41"/>
      <c r="AZ255" s="42" t="str">
        <f>IF(M252="","",IF(M255="","",IF(M252&lt;M255,"V",IF(M252&gt;M255,"D","N"))))</f>
        <v/>
      </c>
      <c r="BA255" s="41"/>
      <c r="BB255" s="41"/>
      <c r="BC255" s="41"/>
      <c r="BD255" s="42" t="str">
        <f>IF(Q251="","",IF(Q255="","",IF(Q251&lt;Q255,"V",IF(Q251&gt;Q255,"D","N"))))</f>
        <v/>
      </c>
      <c r="BE255" s="27" t="str">
        <f t="shared" si="273"/>
        <v/>
      </c>
      <c r="BF255" s="112" t="str">
        <f t="shared" si="274"/>
        <v/>
      </c>
      <c r="BG255" s="122"/>
    </row>
    <row r="256" spans="1:59" ht="15" customHeight="1">
      <c r="A256" s="97"/>
      <c r="B256" s="195"/>
      <c r="C256" s="197"/>
      <c r="D256" s="196"/>
      <c r="E256" s="197"/>
      <c r="F256" s="257" t="str">
        <f>IF($E$7="OUI","A","")</f>
        <v/>
      </c>
      <c r="G256" s="197"/>
      <c r="H256" s="196"/>
      <c r="I256" s="257" t="str">
        <f>IF($E$7="OUI","A","")</f>
        <v/>
      </c>
      <c r="J256" s="197"/>
      <c r="K256" s="196"/>
      <c r="L256" s="197"/>
      <c r="M256" s="197"/>
      <c r="N256" s="196"/>
      <c r="O256" s="197"/>
      <c r="P256" s="196"/>
      <c r="Q256" s="226"/>
      <c r="R256" s="198" t="str">
        <f t="shared" si="266"/>
        <v/>
      </c>
      <c r="S256" s="198" t="str">
        <f t="shared" si="267"/>
        <v/>
      </c>
      <c r="T256" s="201" t="str">
        <f t="shared" si="268"/>
        <v/>
      </c>
      <c r="U256" s="198" t="str">
        <f t="shared" si="269"/>
        <v/>
      </c>
      <c r="V256" s="198" t="str">
        <f t="shared" si="265"/>
        <v/>
      </c>
      <c r="W256" s="198" t="str">
        <f t="shared" si="270"/>
        <v/>
      </c>
      <c r="X256" s="198" t="str">
        <f>IF(B256="","",SUM(D255,H251,K254,N253,P252))</f>
        <v/>
      </c>
      <c r="Y256" s="198" t="str">
        <f t="shared" si="271"/>
        <v/>
      </c>
      <c r="Z256" s="123" t="str">
        <f t="shared" si="272"/>
        <v/>
      </c>
      <c r="AA256" s="124"/>
      <c r="AP256" s="41"/>
      <c r="AQ256" s="42" t="str">
        <f>IF(D255="","",IF(D256="","",IF(D255&lt;D256,"V",IF(D255&gt;D256,"D","N"))))</f>
        <v/>
      </c>
      <c r="AR256" s="41"/>
      <c r="AS256" s="41"/>
      <c r="AT256" s="41"/>
      <c r="AU256" s="42" t="str">
        <f>IF(H251="","",IF(H256="","",IF(H251&lt;H256,"V",IF(H251&gt;H256,"D","N"))))</f>
        <v/>
      </c>
      <c r="AV256" s="41"/>
      <c r="AW256" s="41"/>
      <c r="AX256" s="42" t="str">
        <f>IF(K254="","",IF(K256="","",IF(K254&lt;K256,"V",IF(K254&gt;K256,"D","N"))))</f>
        <v/>
      </c>
      <c r="AY256" s="41"/>
      <c r="AZ256" s="41"/>
      <c r="BA256" s="42" t="str">
        <f>IF(N253="","",IF(N256="","",IF(N253&lt;N256,"V",IF(N253&gt;N256,"D","N"))))</f>
        <v/>
      </c>
      <c r="BB256" s="41"/>
      <c r="BC256" s="42" t="str">
        <f>IF(P252="","",IF(P256="","",IF(P252&lt;P256,"V",IF(P252&gt;P256,"D","N"))))</f>
        <v/>
      </c>
      <c r="BD256" s="41"/>
      <c r="BE256" s="27" t="str">
        <f t="shared" si="273"/>
        <v/>
      </c>
      <c r="BF256" s="112" t="str">
        <f t="shared" si="274"/>
        <v/>
      </c>
      <c r="BG256" s="122"/>
    </row>
    <row r="257" spans="1:59">
      <c r="A257" s="97"/>
    </row>
    <row r="258" spans="1:59">
      <c r="A258" s="97"/>
    </row>
    <row r="259" spans="1:59" ht="15" customHeight="1">
      <c r="A259" s="97"/>
      <c r="B259" s="244" t="s">
        <v>303</v>
      </c>
      <c r="C259" s="33"/>
      <c r="D259" s="34"/>
      <c r="E259" s="172"/>
      <c r="F259" s="34"/>
      <c r="G259" s="34"/>
      <c r="H259" s="34"/>
      <c r="I259" s="34" t="s">
        <v>366</v>
      </c>
      <c r="J259" s="34"/>
      <c r="K259" s="34"/>
      <c r="L259" s="34"/>
      <c r="M259" s="34"/>
      <c r="N259" s="34"/>
      <c r="O259" s="34"/>
      <c r="P259" s="34"/>
      <c r="Q259" s="35"/>
      <c r="R259" s="34"/>
      <c r="S259" s="34"/>
      <c r="T259" s="34" t="str">
        <f>"SUIVI DES MATCHS (G="&amp;IF($E$4="",0,$E$4)&amp;"pts / N="&amp;IF($E$5="",0,$E$5)&amp;"pts / P="&amp;IF($E$6="",0,$E$6)&amp;"pts)"</f>
        <v>SUIVI DES MATCHS (G=0pts / N=0pts / P=0pts)</v>
      </c>
      <c r="U259" s="34"/>
      <c r="V259" s="35"/>
      <c r="W259" s="33"/>
      <c r="X259" s="34" t="s">
        <v>221</v>
      </c>
      <c r="Y259" s="35"/>
      <c r="Z259" s="290" t="s">
        <v>349</v>
      </c>
      <c r="AA259" s="229" t="s">
        <v>349</v>
      </c>
      <c r="AP259" s="52"/>
      <c r="AQ259" s="36"/>
      <c r="AR259" s="39"/>
      <c r="AS259" s="36"/>
      <c r="AT259" s="36"/>
      <c r="AU259" s="36"/>
      <c r="AV259" s="39"/>
      <c r="AW259" s="49" t="s">
        <v>230</v>
      </c>
      <c r="AX259" s="36"/>
      <c r="AY259" s="36"/>
      <c r="AZ259" s="36"/>
      <c r="BA259" s="36"/>
      <c r="BB259" s="36"/>
      <c r="BC259" s="36"/>
      <c r="BD259" s="36"/>
      <c r="BE259" s="108" t="s">
        <v>334</v>
      </c>
      <c r="BF259" s="108" t="s">
        <v>229</v>
      </c>
      <c r="BG259" s="121"/>
    </row>
    <row r="260" spans="1:59" ht="15" customHeight="1">
      <c r="A260" s="97"/>
      <c r="B260" s="32" t="s">
        <v>317</v>
      </c>
      <c r="C260" s="174" t="s">
        <v>217</v>
      </c>
      <c r="D260" s="174" t="s">
        <v>218</v>
      </c>
      <c r="E260" s="174" t="s">
        <v>219</v>
      </c>
      <c r="F260" s="174" t="s">
        <v>241</v>
      </c>
      <c r="G260" s="174" t="s">
        <v>242</v>
      </c>
      <c r="H260" s="174" t="s">
        <v>243</v>
      </c>
      <c r="I260" s="174" t="s">
        <v>246</v>
      </c>
      <c r="J260" s="174" t="s">
        <v>247</v>
      </c>
      <c r="K260" s="174" t="s">
        <v>248</v>
      </c>
      <c r="L260" s="121" t="s">
        <v>249</v>
      </c>
      <c r="M260" s="121" t="s">
        <v>250</v>
      </c>
      <c r="N260" s="121" t="s">
        <v>251</v>
      </c>
      <c r="O260" s="121" t="s">
        <v>252</v>
      </c>
      <c r="P260" s="121" t="s">
        <v>253</v>
      </c>
      <c r="Q260" s="121" t="s">
        <v>254</v>
      </c>
      <c r="R260" s="175" t="s">
        <v>222</v>
      </c>
      <c r="S260" s="32" t="s">
        <v>223</v>
      </c>
      <c r="T260" s="32" t="s">
        <v>224</v>
      </c>
      <c r="U260" s="32" t="s">
        <v>225</v>
      </c>
      <c r="V260" s="171" t="s">
        <v>220</v>
      </c>
      <c r="W260" s="32" t="s">
        <v>226</v>
      </c>
      <c r="X260" s="32" t="s">
        <v>227</v>
      </c>
      <c r="Y260" s="32" t="s">
        <v>270</v>
      </c>
      <c r="Z260" s="291"/>
      <c r="AA260" s="245" t="s">
        <v>368</v>
      </c>
      <c r="AP260" s="37" t="s">
        <v>217</v>
      </c>
      <c r="AQ260" s="37" t="s">
        <v>218</v>
      </c>
      <c r="AR260" s="37" t="s">
        <v>219</v>
      </c>
      <c r="AS260" s="37" t="s">
        <v>241</v>
      </c>
      <c r="AT260" s="37" t="s">
        <v>242</v>
      </c>
      <c r="AU260" s="37" t="s">
        <v>243</v>
      </c>
      <c r="AV260" s="37" t="s">
        <v>246</v>
      </c>
      <c r="AW260" s="37" t="s">
        <v>247</v>
      </c>
      <c r="AX260" s="37" t="s">
        <v>248</v>
      </c>
      <c r="AY260" s="37" t="s">
        <v>249</v>
      </c>
      <c r="AZ260" s="37" t="s">
        <v>250</v>
      </c>
      <c r="BA260" s="37" t="s">
        <v>251</v>
      </c>
      <c r="BB260" s="37" t="s">
        <v>252</v>
      </c>
      <c r="BC260" s="37" t="s">
        <v>253</v>
      </c>
      <c r="BD260" s="37" t="s">
        <v>254</v>
      </c>
      <c r="BE260" s="110" t="s">
        <v>335</v>
      </c>
      <c r="BF260" s="110" t="s">
        <v>336</v>
      </c>
      <c r="BG260" s="121"/>
    </row>
    <row r="261" spans="1:59" ht="15" customHeight="1">
      <c r="A261" s="97"/>
      <c r="B261" s="195"/>
      <c r="C261" s="257" t="str">
        <f>IF($E$7="OUI","A","")</f>
        <v/>
      </c>
      <c r="D261" s="197"/>
      <c r="E261" s="196"/>
      <c r="F261" s="197"/>
      <c r="G261" s="197"/>
      <c r="H261" s="196"/>
      <c r="I261" s="197"/>
      <c r="J261" s="257" t="str">
        <f>IF($E$7="OUI","A","")</f>
        <v/>
      </c>
      <c r="K261" s="197"/>
      <c r="L261" s="196"/>
      <c r="M261" s="197"/>
      <c r="N261" s="197"/>
      <c r="O261" s="196"/>
      <c r="P261" s="197"/>
      <c r="Q261" s="202"/>
      <c r="R261" s="198" t="str">
        <f>IF(B261="","",COUNT(C261:Q261))</f>
        <v/>
      </c>
      <c r="S261" s="198" t="str">
        <f>IF(B261="","",COUNTIF($AP261:$BD261,"V"))</f>
        <v/>
      </c>
      <c r="T261" s="201" t="str">
        <f>IF(B261="","",COUNTIF($AP261:$BD261,"N"))</f>
        <v/>
      </c>
      <c r="U261" s="198" t="str">
        <f>IF(B261="","",COUNTIF($AP261:$BD261,"D"))</f>
        <v/>
      </c>
      <c r="V261" s="198" t="str">
        <f t="shared" ref="V261:V266" si="275">IF(B261="","",(S261*$E$4)+(T261*$E$5)+(U261*$E$6))</f>
        <v/>
      </c>
      <c r="W261" s="198" t="str">
        <f>IF(B261="","",SUM(C261:Q261))</f>
        <v/>
      </c>
      <c r="X261" s="198" t="str">
        <f>IF(B261="","",SUM(E262,H266,L263,O264,Q265))</f>
        <v/>
      </c>
      <c r="Y261" s="198" t="str">
        <f>IF(B261="","",W261-X261)</f>
        <v/>
      </c>
      <c r="Z261" s="123" t="str">
        <f>IF(B261="","",IF(BF261=1,"1er",IF(BF261=2,"2ème",IF(BF261=3,"3ème",IF(BF261=4,"4ème",IF(BF261=5,"5ème",IF(BF261=6,"6ème","")))))))</f>
        <v/>
      </c>
      <c r="AA261" s="124"/>
      <c r="AP261" s="41"/>
      <c r="AQ261" s="41"/>
      <c r="AR261" s="42" t="str">
        <f>IF(E261="","",IF(E262="","",IF(E261&gt;E262,"V",IF(E261&lt;E262,"D","N"))))</f>
        <v/>
      </c>
      <c r="AS261" s="41"/>
      <c r="AT261" s="41"/>
      <c r="AU261" s="42" t="str">
        <f>IF(H261="","",IF(H266="","",IF(H261&gt;H266,"V",IF(H261&lt;H266,"D","N"))))</f>
        <v/>
      </c>
      <c r="AV261" s="41"/>
      <c r="AW261" s="41"/>
      <c r="AX261" s="41"/>
      <c r="AY261" s="42" t="str">
        <f>IF(L261="","",IF(L263="","",IF(L261&gt;L263,"V",IF(L261&lt;L263,"D","N"))))</f>
        <v/>
      </c>
      <c r="AZ261" s="41"/>
      <c r="BA261" s="41"/>
      <c r="BB261" s="42" t="str">
        <f>IF(O261="","",IF(O264="","",IF(O261&gt;O264,"V",IF(O261&lt;O264,"D","N"))))</f>
        <v/>
      </c>
      <c r="BC261" s="41"/>
      <c r="BD261" s="42" t="str">
        <f>IF(Q261="","",IF(Q265="","",IF(Q261&gt;Q265,"V",IF(Q261&lt;Q265,"D","N"))))</f>
        <v/>
      </c>
      <c r="BE261" s="27" t="str">
        <f>IF(B261="","",IF(R261=0,"",V261*1000000+Y261*1000+W261))</f>
        <v/>
      </c>
      <c r="BF261" s="112" t="str">
        <f>IF(BE261="","",RANK(BE261,$BE$261:$BE$266,0))</f>
        <v/>
      </c>
      <c r="BG261" s="122"/>
    </row>
    <row r="262" spans="1:59" ht="15" customHeight="1">
      <c r="A262" s="97"/>
      <c r="B262" s="195"/>
      <c r="C262" s="197"/>
      <c r="D262" s="257" t="str">
        <f>IF($E$7="OUI","A","")</f>
        <v/>
      </c>
      <c r="E262" s="196"/>
      <c r="F262" s="197"/>
      <c r="G262" s="196"/>
      <c r="H262" s="197"/>
      <c r="I262" s="196"/>
      <c r="J262" s="197"/>
      <c r="K262" s="257" t="str">
        <f>IF($E$7="OUI","A","")</f>
        <v/>
      </c>
      <c r="L262" s="197"/>
      <c r="M262" s="196"/>
      <c r="N262" s="257" t="str">
        <f>IF($E$7="OUI","A","")</f>
        <v/>
      </c>
      <c r="O262" s="197"/>
      <c r="P262" s="196"/>
      <c r="Q262" s="226"/>
      <c r="R262" s="198" t="str">
        <f t="shared" ref="R262:R266" si="276">IF(B262="","",COUNT(C262:Q262))</f>
        <v/>
      </c>
      <c r="S262" s="198" t="str">
        <f t="shared" ref="S262:S266" si="277">IF(B262="","",COUNTIF($AP262:$BD262,"V"))</f>
        <v/>
      </c>
      <c r="T262" s="201" t="str">
        <f t="shared" ref="T262:T266" si="278">IF(B262="","",COUNTIF($AP262:$BD262,"N"))</f>
        <v/>
      </c>
      <c r="U262" s="198" t="str">
        <f t="shared" ref="U262:U266" si="279">IF(B262="","",COUNTIF($AP262:$BD262,"D"))</f>
        <v/>
      </c>
      <c r="V262" s="198" t="str">
        <f t="shared" si="275"/>
        <v/>
      </c>
      <c r="W262" s="198" t="str">
        <f t="shared" ref="W262:W266" si="280">IF(B262="","",SUM(C262:Q262))</f>
        <v/>
      </c>
      <c r="X262" s="198" t="str">
        <f>IF(B262="","",SUM(E261,G263,I264,M265,P266))</f>
        <v/>
      </c>
      <c r="Y262" s="198" t="str">
        <f t="shared" ref="Y262:Y266" si="281">IF(B262="","",W262-X262)</f>
        <v/>
      </c>
      <c r="Z262" s="123" t="str">
        <f t="shared" ref="Z262:Z266" si="282">IF(B262="","",IF(BF262=1,"1er",IF(BF262=2,"2ème",IF(BF262=3,"3ème",IF(BF262=4,"4ème",IF(BF262=5,"5ème",IF(BF262=6,"6ème","")))))))</f>
        <v/>
      </c>
      <c r="AA262" s="124"/>
      <c r="AP262" s="41"/>
      <c r="AQ262" s="41"/>
      <c r="AR262" s="42" t="str">
        <f>IF(E261="","",IF(E262="","",IF(E261&lt;E262,"V",IF(E261&gt;E262,"D","N"))))</f>
        <v/>
      </c>
      <c r="AS262" s="41"/>
      <c r="AT262" s="42" t="str">
        <f>IF(G262="","",IF(G263="","",IF(G262&gt;G263,"V",IF(G262&lt;G263,"D","N"))))</f>
        <v/>
      </c>
      <c r="AU262" s="41"/>
      <c r="AV262" s="42" t="str">
        <f>IF(I262="","",IF(I264="","",IF(I262&gt;I264,"V",IF(I262&lt;I264,"D","N"))))</f>
        <v/>
      </c>
      <c r="AW262" s="41"/>
      <c r="AX262" s="41"/>
      <c r="AY262" s="41"/>
      <c r="AZ262" s="42" t="str">
        <f>IF(M262="","",IF(M265="","",IF(M262&gt;M265,"V",IF(M262&lt;M265,"D","N"))))</f>
        <v/>
      </c>
      <c r="BA262" s="41"/>
      <c r="BB262" s="41"/>
      <c r="BC262" s="42" t="str">
        <f>IF(P262="","",IF(P266="","",IF(P262&gt;P266,"V",IF(P262&lt;P266,"D","N"))))</f>
        <v/>
      </c>
      <c r="BD262" s="41"/>
      <c r="BE262" s="27" t="str">
        <f t="shared" ref="BE262:BE266" si="283">IF(B262="","",IF(R262=0,"",V262*1000000+Y262*1000+W262))</f>
        <v/>
      </c>
      <c r="BF262" s="112" t="str">
        <f t="shared" ref="BF262:BF266" si="284">IF(BE262="","",RANK(BE262,$BE$261:$BE$266,0))</f>
        <v/>
      </c>
      <c r="BG262" s="122"/>
    </row>
    <row r="263" spans="1:59" ht="15" customHeight="1">
      <c r="A263" s="97"/>
      <c r="B263" s="195"/>
      <c r="C263" s="196"/>
      <c r="D263" s="197"/>
      <c r="E263" s="257" t="str">
        <f>IF($E$7="OUI","A","")</f>
        <v/>
      </c>
      <c r="F263" s="197"/>
      <c r="G263" s="196"/>
      <c r="H263" s="197"/>
      <c r="I263" s="197"/>
      <c r="J263" s="196"/>
      <c r="K263" s="197"/>
      <c r="L263" s="196"/>
      <c r="M263" s="197"/>
      <c r="N263" s="196"/>
      <c r="O263" s="247"/>
      <c r="P263" s="257" t="str">
        <f>IF($E$7="OUI","A","")</f>
        <v/>
      </c>
      <c r="Q263" s="247"/>
      <c r="R263" s="198" t="str">
        <f t="shared" si="276"/>
        <v/>
      </c>
      <c r="S263" s="198" t="str">
        <f t="shared" si="277"/>
        <v/>
      </c>
      <c r="T263" s="201" t="str">
        <f t="shared" si="278"/>
        <v/>
      </c>
      <c r="U263" s="198" t="str">
        <f t="shared" si="279"/>
        <v/>
      </c>
      <c r="V263" s="198" t="str">
        <f t="shared" si="275"/>
        <v/>
      </c>
      <c r="W263" s="198" t="str">
        <f t="shared" si="280"/>
        <v/>
      </c>
      <c r="X263" s="198" t="str">
        <f>IF(B263="","",SUM(C264,G262,J265,L261,N266))</f>
        <v/>
      </c>
      <c r="Y263" s="198" t="str">
        <f t="shared" si="281"/>
        <v/>
      </c>
      <c r="Z263" s="123" t="str">
        <f t="shared" si="282"/>
        <v/>
      </c>
      <c r="AA263" s="124"/>
      <c r="AP263" s="42" t="str">
        <f>IF(C263="","",IF(C264="","",IF(C263&gt;C264,"V",IF(C263&lt;C264,"D","N"))))</f>
        <v/>
      </c>
      <c r="AQ263" s="41"/>
      <c r="AR263" s="41"/>
      <c r="AS263" s="41"/>
      <c r="AT263" s="42" t="str">
        <f>IF(G262="","",IF(G263="","",IF(G262&lt;G263,"V",IF(G262&gt;G263,"D","N"))))</f>
        <v/>
      </c>
      <c r="AU263" s="41"/>
      <c r="AV263" s="41"/>
      <c r="AW263" s="42" t="str">
        <f>IF(J263="","",IF(J265="","",IF(J263&gt;J265,"V",IF(J263&lt;J265,"D","N"))))</f>
        <v/>
      </c>
      <c r="AX263" s="41"/>
      <c r="AY263" s="42" t="str">
        <f>IF(L261="","",IF(L263="","",IF(L261&lt;L263,"V",IF(L261&gt;L263,"D","N"))))</f>
        <v/>
      </c>
      <c r="AZ263" s="41"/>
      <c r="BA263" s="42" t="str">
        <f>IF(N263="","",IF(N266="","",IF(N263&gt;N266,"V",IF(N263&lt;N266,"D","N"))))</f>
        <v/>
      </c>
      <c r="BB263" s="41"/>
      <c r="BC263" s="41"/>
      <c r="BD263" s="41"/>
      <c r="BE263" s="27" t="str">
        <f t="shared" si="283"/>
        <v/>
      </c>
      <c r="BF263" s="112" t="str">
        <f t="shared" si="284"/>
        <v/>
      </c>
      <c r="BG263" s="122"/>
    </row>
    <row r="264" spans="1:59" ht="15" customHeight="1">
      <c r="A264" s="97"/>
      <c r="B264" s="195"/>
      <c r="C264" s="196"/>
      <c r="D264" s="197"/>
      <c r="E264" s="197"/>
      <c r="F264" s="196"/>
      <c r="G264" s="257" t="str">
        <f>IF($E$7="OUI","A","")</f>
        <v/>
      </c>
      <c r="H264" s="197"/>
      <c r="I264" s="196"/>
      <c r="J264" s="197"/>
      <c r="K264" s="196"/>
      <c r="L264" s="197"/>
      <c r="M264" s="257" t="str">
        <f>IF($E$7="OUI","A","")</f>
        <v/>
      </c>
      <c r="N264" s="197"/>
      <c r="O264" s="196"/>
      <c r="P264" s="247"/>
      <c r="Q264" s="257" t="str">
        <f>IF($E$7="OUI","A","")</f>
        <v/>
      </c>
      <c r="R264" s="198" t="str">
        <f t="shared" si="276"/>
        <v/>
      </c>
      <c r="S264" s="198" t="str">
        <f t="shared" si="277"/>
        <v/>
      </c>
      <c r="T264" s="201" t="str">
        <f t="shared" si="278"/>
        <v/>
      </c>
      <c r="U264" s="198" t="str">
        <f t="shared" si="279"/>
        <v/>
      </c>
      <c r="V264" s="198" t="str">
        <f t="shared" si="275"/>
        <v/>
      </c>
      <c r="W264" s="198" t="str">
        <f t="shared" si="280"/>
        <v/>
      </c>
      <c r="X264" s="198" t="str">
        <f>IF(B264="","",SUM(C263,F265,I262,K266,O261))</f>
        <v/>
      </c>
      <c r="Y264" s="198" t="str">
        <f t="shared" si="281"/>
        <v/>
      </c>
      <c r="Z264" s="123" t="str">
        <f t="shared" si="282"/>
        <v/>
      </c>
      <c r="AA264" s="124"/>
      <c r="AP264" s="42" t="str">
        <f>IF(C263="","",IF(C264="","",IF(C263&lt;C264,"V",IF(C263&gt;C264,"D","N"))))</f>
        <v/>
      </c>
      <c r="AQ264" s="41"/>
      <c r="AR264" s="41"/>
      <c r="AS264" s="42" t="str">
        <f>IF(F264="","",IF(F265="","",IF(F264&gt;F265,"V",IF(F264&lt;F265,"D","N"))))</f>
        <v/>
      </c>
      <c r="AT264" s="41"/>
      <c r="AU264" s="41"/>
      <c r="AV264" s="42" t="str">
        <f>IF(I262="","",IF(I264="","",IF(I262&lt;I264,"V",IF(I262&gt;I264,"D","N"))))</f>
        <v/>
      </c>
      <c r="AW264" s="41"/>
      <c r="AX264" s="42" t="str">
        <f>IF(K264="","",IF(K266="","",IF(K264&gt;K266,"V",IF(K264&lt;K266,"D","N"))))</f>
        <v/>
      </c>
      <c r="AY264" s="41"/>
      <c r="AZ264" s="41"/>
      <c r="BA264" s="41"/>
      <c r="BB264" s="42" t="str">
        <f>IF(O261="","",IF(O264="","",IF(O261&lt;O264,"V",IF(O261&gt;O264,"D","N"))))</f>
        <v/>
      </c>
      <c r="BC264" s="41"/>
      <c r="BD264" s="41"/>
      <c r="BE264" s="27" t="str">
        <f t="shared" si="283"/>
        <v/>
      </c>
      <c r="BF264" s="112" t="str">
        <f t="shared" si="284"/>
        <v/>
      </c>
      <c r="BG264" s="122"/>
    </row>
    <row r="265" spans="1:59" ht="15" customHeight="1">
      <c r="A265" s="97"/>
      <c r="B265" s="195"/>
      <c r="C265" s="197"/>
      <c r="D265" s="196"/>
      <c r="E265" s="197"/>
      <c r="F265" s="196"/>
      <c r="G265" s="197"/>
      <c r="H265" s="257" t="str">
        <f>IF($E$7="OUI","A","")</f>
        <v/>
      </c>
      <c r="I265" s="197"/>
      <c r="J265" s="196"/>
      <c r="K265" s="197"/>
      <c r="L265" s="257" t="str">
        <f>IF($E$7="OUI","A","")</f>
        <v/>
      </c>
      <c r="M265" s="196"/>
      <c r="N265" s="197"/>
      <c r="O265" s="257" t="str">
        <f>IF($E$7="OUI","A","")</f>
        <v/>
      </c>
      <c r="P265" s="197"/>
      <c r="Q265" s="202"/>
      <c r="R265" s="198" t="str">
        <f t="shared" si="276"/>
        <v/>
      </c>
      <c r="S265" s="198" t="str">
        <f t="shared" si="277"/>
        <v/>
      </c>
      <c r="T265" s="201" t="str">
        <f t="shared" si="278"/>
        <v/>
      </c>
      <c r="U265" s="198" t="str">
        <f t="shared" si="279"/>
        <v/>
      </c>
      <c r="V265" s="198" t="str">
        <f t="shared" si="275"/>
        <v/>
      </c>
      <c r="W265" s="198" t="str">
        <f t="shared" si="280"/>
        <v/>
      </c>
      <c r="X265" s="198" t="str">
        <f>IF(B265="","",SUM(D266,F264,J263,M262,Q261))</f>
        <v/>
      </c>
      <c r="Y265" s="198" t="str">
        <f t="shared" si="281"/>
        <v/>
      </c>
      <c r="Z265" s="123" t="str">
        <f t="shared" si="282"/>
        <v/>
      </c>
      <c r="AA265" s="124"/>
      <c r="AP265" s="41"/>
      <c r="AQ265" s="42" t="str">
        <f>IF(D265="","",IF(D266="","",IF(D265&gt;D266,"V",IF(D265&lt;D266,"D","N"))))</f>
        <v/>
      </c>
      <c r="AR265" s="41"/>
      <c r="AS265" s="42" t="str">
        <f>IF(F264="","",IF(F265="","",IF(F264&lt;F265,"V",IF(F264&gt;F265,"D","N"))))</f>
        <v/>
      </c>
      <c r="AT265" s="41"/>
      <c r="AU265" s="41"/>
      <c r="AV265" s="41"/>
      <c r="AW265" s="42" t="str">
        <f>IF(J263="","",IF(J265="","",IF(J263&lt;J265,"V",IF(J263&gt;J265,"D","N"))))</f>
        <v/>
      </c>
      <c r="AX265" s="41"/>
      <c r="AY265" s="41"/>
      <c r="AZ265" s="42" t="str">
        <f>IF(M262="","",IF(M265="","",IF(M262&lt;M265,"V",IF(M262&gt;M265,"D","N"))))</f>
        <v/>
      </c>
      <c r="BA265" s="41"/>
      <c r="BB265" s="41"/>
      <c r="BC265" s="41"/>
      <c r="BD265" s="42" t="str">
        <f>IF(Q261="","",IF(Q265="","",IF(Q261&lt;Q265,"V",IF(Q261&gt;Q265,"D","N"))))</f>
        <v/>
      </c>
      <c r="BE265" s="27" t="str">
        <f t="shared" si="283"/>
        <v/>
      </c>
      <c r="BF265" s="112" t="str">
        <f t="shared" si="284"/>
        <v/>
      </c>
      <c r="BG265" s="122"/>
    </row>
    <row r="266" spans="1:59" ht="15" customHeight="1">
      <c r="A266" s="97"/>
      <c r="B266" s="195"/>
      <c r="C266" s="197"/>
      <c r="D266" s="196"/>
      <c r="E266" s="197"/>
      <c r="F266" s="257" t="str">
        <f>IF($E$7="OUI","A","")</f>
        <v/>
      </c>
      <c r="G266" s="197"/>
      <c r="H266" s="196"/>
      <c r="I266" s="257" t="str">
        <f>IF($E$7="OUI","A","")</f>
        <v/>
      </c>
      <c r="J266" s="197"/>
      <c r="K266" s="196"/>
      <c r="L266" s="197"/>
      <c r="M266" s="197"/>
      <c r="N266" s="196"/>
      <c r="O266" s="197"/>
      <c r="P266" s="196"/>
      <c r="Q266" s="226"/>
      <c r="R266" s="198" t="str">
        <f t="shared" si="276"/>
        <v/>
      </c>
      <c r="S266" s="198" t="str">
        <f t="shared" si="277"/>
        <v/>
      </c>
      <c r="T266" s="201" t="str">
        <f t="shared" si="278"/>
        <v/>
      </c>
      <c r="U266" s="198" t="str">
        <f t="shared" si="279"/>
        <v/>
      </c>
      <c r="V266" s="198" t="str">
        <f t="shared" si="275"/>
        <v/>
      </c>
      <c r="W266" s="198" t="str">
        <f t="shared" si="280"/>
        <v/>
      </c>
      <c r="X266" s="198" t="str">
        <f>IF(B266="","",SUM(D265,H261,K264,N263,P262))</f>
        <v/>
      </c>
      <c r="Y266" s="198" t="str">
        <f t="shared" si="281"/>
        <v/>
      </c>
      <c r="Z266" s="123" t="str">
        <f t="shared" si="282"/>
        <v/>
      </c>
      <c r="AA266" s="124"/>
      <c r="AP266" s="41"/>
      <c r="AQ266" s="42" t="str">
        <f>IF(D265="","",IF(D266="","",IF(D265&lt;D266,"V",IF(D265&gt;D266,"D","N"))))</f>
        <v/>
      </c>
      <c r="AR266" s="41"/>
      <c r="AS266" s="41"/>
      <c r="AT266" s="41"/>
      <c r="AU266" s="42" t="str">
        <f>IF(H261="","",IF(H266="","",IF(H261&lt;H266,"V",IF(H261&gt;H266,"D","N"))))</f>
        <v/>
      </c>
      <c r="AV266" s="41"/>
      <c r="AW266" s="41"/>
      <c r="AX266" s="42" t="str">
        <f>IF(K264="","",IF(K266="","",IF(K264&lt;K266,"V",IF(K264&gt;K266,"D","N"))))</f>
        <v/>
      </c>
      <c r="AY266" s="41"/>
      <c r="AZ266" s="41"/>
      <c r="BA266" s="42" t="str">
        <f>IF(N263="","",IF(N266="","",IF(N263&lt;N266,"V",IF(N263&gt;N266,"D","N"))))</f>
        <v/>
      </c>
      <c r="BB266" s="41"/>
      <c r="BC266" s="42" t="str">
        <f>IF(P262="","",IF(P266="","",IF(P262&lt;P266,"V",IF(P262&gt;P266,"D","N"))))</f>
        <v/>
      </c>
      <c r="BD266" s="41"/>
      <c r="BE266" s="27" t="str">
        <f t="shared" si="283"/>
        <v/>
      </c>
      <c r="BF266" s="112" t="str">
        <f t="shared" si="284"/>
        <v/>
      </c>
      <c r="BG266" s="122"/>
    </row>
    <row r="267" spans="1:59">
      <c r="A267" s="97"/>
    </row>
    <row r="268" spans="1:59">
      <c r="A268" s="97"/>
    </row>
    <row r="269" spans="1:59" ht="15" customHeight="1">
      <c r="A269" s="97"/>
      <c r="B269" s="244" t="s">
        <v>304</v>
      </c>
      <c r="C269" s="33"/>
      <c r="D269" s="34"/>
      <c r="E269" s="172"/>
      <c r="F269" s="34"/>
      <c r="G269" s="34"/>
      <c r="H269" s="34"/>
      <c r="I269" s="34" t="s">
        <v>366</v>
      </c>
      <c r="J269" s="34"/>
      <c r="K269" s="34"/>
      <c r="L269" s="34"/>
      <c r="M269" s="34"/>
      <c r="N269" s="34"/>
      <c r="O269" s="34"/>
      <c r="P269" s="34"/>
      <c r="Q269" s="35"/>
      <c r="R269" s="34"/>
      <c r="S269" s="34"/>
      <c r="T269" s="34" t="str">
        <f>"SUIVI DES MATCHS (G="&amp;IF($E$4="",0,$E$4)&amp;"pts / N="&amp;IF($E$5="",0,$E$5)&amp;"pts / P="&amp;IF($E$6="",0,$E$6)&amp;"pts)"</f>
        <v>SUIVI DES MATCHS (G=0pts / N=0pts / P=0pts)</v>
      </c>
      <c r="U269" s="34"/>
      <c r="V269" s="35"/>
      <c r="W269" s="33"/>
      <c r="X269" s="34" t="s">
        <v>221</v>
      </c>
      <c r="Y269" s="35"/>
      <c r="Z269" s="290" t="s">
        <v>349</v>
      </c>
      <c r="AA269" s="229" t="s">
        <v>349</v>
      </c>
      <c r="AP269" s="52"/>
      <c r="AQ269" s="36"/>
      <c r="AR269" s="39"/>
      <c r="AS269" s="36"/>
      <c r="AT269" s="36"/>
      <c r="AU269" s="36"/>
      <c r="AV269" s="39"/>
      <c r="AW269" s="49" t="s">
        <v>230</v>
      </c>
      <c r="AX269" s="36"/>
      <c r="AY269" s="36"/>
      <c r="AZ269" s="36"/>
      <c r="BA269" s="36"/>
      <c r="BB269" s="36"/>
      <c r="BC269" s="36"/>
      <c r="BD269" s="36"/>
      <c r="BE269" s="108" t="s">
        <v>334</v>
      </c>
      <c r="BF269" s="108" t="s">
        <v>229</v>
      </c>
      <c r="BG269" s="121"/>
    </row>
    <row r="270" spans="1:59" ht="15" customHeight="1">
      <c r="A270" s="97"/>
      <c r="B270" s="32" t="s">
        <v>317</v>
      </c>
      <c r="C270" s="174" t="s">
        <v>217</v>
      </c>
      <c r="D270" s="174" t="s">
        <v>218</v>
      </c>
      <c r="E270" s="174" t="s">
        <v>219</v>
      </c>
      <c r="F270" s="174" t="s">
        <v>241</v>
      </c>
      <c r="G270" s="174" t="s">
        <v>242</v>
      </c>
      <c r="H270" s="174" t="s">
        <v>243</v>
      </c>
      <c r="I270" s="174" t="s">
        <v>246</v>
      </c>
      <c r="J270" s="174" t="s">
        <v>247</v>
      </c>
      <c r="K270" s="174" t="s">
        <v>248</v>
      </c>
      <c r="L270" s="121" t="s">
        <v>249</v>
      </c>
      <c r="M270" s="121" t="s">
        <v>250</v>
      </c>
      <c r="N270" s="121" t="s">
        <v>251</v>
      </c>
      <c r="O270" s="121" t="s">
        <v>252</v>
      </c>
      <c r="P270" s="121" t="s">
        <v>253</v>
      </c>
      <c r="Q270" s="121" t="s">
        <v>254</v>
      </c>
      <c r="R270" s="175" t="s">
        <v>222</v>
      </c>
      <c r="S270" s="32" t="s">
        <v>223</v>
      </c>
      <c r="T270" s="32" t="s">
        <v>224</v>
      </c>
      <c r="U270" s="32" t="s">
        <v>225</v>
      </c>
      <c r="V270" s="171" t="s">
        <v>220</v>
      </c>
      <c r="W270" s="32" t="s">
        <v>226</v>
      </c>
      <c r="X270" s="32" t="s">
        <v>227</v>
      </c>
      <c r="Y270" s="32" t="s">
        <v>270</v>
      </c>
      <c r="Z270" s="291"/>
      <c r="AA270" s="245" t="s">
        <v>368</v>
      </c>
      <c r="AP270" s="37" t="s">
        <v>217</v>
      </c>
      <c r="AQ270" s="37" t="s">
        <v>218</v>
      </c>
      <c r="AR270" s="37" t="s">
        <v>219</v>
      </c>
      <c r="AS270" s="37" t="s">
        <v>241</v>
      </c>
      <c r="AT270" s="37" t="s">
        <v>242</v>
      </c>
      <c r="AU270" s="37" t="s">
        <v>243</v>
      </c>
      <c r="AV270" s="37" t="s">
        <v>246</v>
      </c>
      <c r="AW270" s="37" t="s">
        <v>247</v>
      </c>
      <c r="AX270" s="37" t="s">
        <v>248</v>
      </c>
      <c r="AY270" s="37" t="s">
        <v>249</v>
      </c>
      <c r="AZ270" s="37" t="s">
        <v>250</v>
      </c>
      <c r="BA270" s="37" t="s">
        <v>251</v>
      </c>
      <c r="BB270" s="37" t="s">
        <v>252</v>
      </c>
      <c r="BC270" s="37" t="s">
        <v>253</v>
      </c>
      <c r="BD270" s="37" t="s">
        <v>254</v>
      </c>
      <c r="BE270" s="110" t="s">
        <v>335</v>
      </c>
      <c r="BF270" s="110" t="s">
        <v>336</v>
      </c>
      <c r="BG270" s="121"/>
    </row>
    <row r="271" spans="1:59" ht="15" customHeight="1">
      <c r="A271" s="97"/>
      <c r="B271" s="195"/>
      <c r="C271" s="257" t="str">
        <f>IF($E$7="OUI","A","")</f>
        <v/>
      </c>
      <c r="D271" s="197"/>
      <c r="E271" s="196"/>
      <c r="F271" s="197"/>
      <c r="G271" s="197"/>
      <c r="H271" s="196"/>
      <c r="I271" s="197"/>
      <c r="J271" s="257" t="str">
        <f>IF($E$7="OUI","A","")</f>
        <v/>
      </c>
      <c r="K271" s="197"/>
      <c r="L271" s="196"/>
      <c r="M271" s="197"/>
      <c r="N271" s="197"/>
      <c r="O271" s="196"/>
      <c r="P271" s="197"/>
      <c r="Q271" s="202"/>
      <c r="R271" s="198" t="str">
        <f>IF(B271="","",COUNT(C271:Q271))</f>
        <v/>
      </c>
      <c r="S271" s="198" t="str">
        <f>IF(B271="","",COUNTIF($AP271:$BD271,"V"))</f>
        <v/>
      </c>
      <c r="T271" s="201" t="str">
        <f>IF(B271="","",COUNTIF($AP271:$BD271,"N"))</f>
        <v/>
      </c>
      <c r="U271" s="198" t="str">
        <f>IF(B271="","",COUNTIF($AP271:$BD271,"D"))</f>
        <v/>
      </c>
      <c r="V271" s="198" t="str">
        <f t="shared" ref="V271:V276" si="285">IF(B271="","",(S271*$E$4)+(T271*$E$5)+(U271*$E$6))</f>
        <v/>
      </c>
      <c r="W271" s="198" t="str">
        <f>IF(B271="","",SUM(C271:Q271))</f>
        <v/>
      </c>
      <c r="X271" s="198" t="str">
        <f>IF(B271="","",SUM(E272,H276,L273,O274,Q275))</f>
        <v/>
      </c>
      <c r="Y271" s="198" t="str">
        <f>IF(B271="","",W271-X271)</f>
        <v/>
      </c>
      <c r="Z271" s="123" t="str">
        <f>IF(B271="","",IF(BF271=1,"1er",IF(BF271=2,"2ème",IF(BF271=3,"3ème",IF(BF271=4,"4ème",IF(BF271=5,"5ème",IF(BF271=6,"6ème","")))))))</f>
        <v/>
      </c>
      <c r="AA271" s="124"/>
      <c r="AP271" s="41"/>
      <c r="AQ271" s="41"/>
      <c r="AR271" s="42" t="str">
        <f>IF(E271="","",IF(E272="","",IF(E271&gt;E272,"V",IF(E271&lt;E272,"D","N"))))</f>
        <v/>
      </c>
      <c r="AS271" s="41"/>
      <c r="AT271" s="41"/>
      <c r="AU271" s="42" t="str">
        <f>IF(H271="","",IF(H276="","",IF(H271&gt;H276,"V",IF(H271&lt;H276,"D","N"))))</f>
        <v/>
      </c>
      <c r="AV271" s="41"/>
      <c r="AW271" s="41"/>
      <c r="AX271" s="41"/>
      <c r="AY271" s="42" t="str">
        <f>IF(L271="","",IF(L273="","",IF(L271&gt;L273,"V",IF(L271&lt;L273,"D","N"))))</f>
        <v/>
      </c>
      <c r="AZ271" s="41"/>
      <c r="BA271" s="41"/>
      <c r="BB271" s="42" t="str">
        <f>IF(O271="","",IF(O274="","",IF(O271&gt;O274,"V",IF(O271&lt;O274,"D","N"))))</f>
        <v/>
      </c>
      <c r="BC271" s="41"/>
      <c r="BD271" s="42" t="str">
        <f>IF(Q271="","",IF(Q275="","",IF(Q271&gt;Q275,"V",IF(Q271&lt;Q275,"D","N"))))</f>
        <v/>
      </c>
      <c r="BE271" s="27" t="str">
        <f>IF(B271="","",IF(R271=0,"",V271*1000000+Y271*1000+W271))</f>
        <v/>
      </c>
      <c r="BF271" s="112" t="str">
        <f>IF(BE271="","",RANK(BE271,$BE$271:$BE$276,0))</f>
        <v/>
      </c>
      <c r="BG271" s="122"/>
    </row>
    <row r="272" spans="1:59" ht="15" customHeight="1">
      <c r="A272" s="97"/>
      <c r="B272" s="195"/>
      <c r="C272" s="197"/>
      <c r="D272" s="257" t="str">
        <f>IF($E$7="OUI","A","")</f>
        <v/>
      </c>
      <c r="E272" s="196"/>
      <c r="F272" s="197"/>
      <c r="G272" s="196"/>
      <c r="H272" s="197"/>
      <c r="I272" s="196"/>
      <c r="J272" s="197"/>
      <c r="K272" s="257" t="str">
        <f>IF($E$7="OUI","A","")</f>
        <v/>
      </c>
      <c r="L272" s="197"/>
      <c r="M272" s="196"/>
      <c r="N272" s="257" t="str">
        <f>IF($E$7="OUI","A","")</f>
        <v/>
      </c>
      <c r="O272" s="197"/>
      <c r="P272" s="196"/>
      <c r="Q272" s="226"/>
      <c r="R272" s="198" t="str">
        <f t="shared" ref="R272:R276" si="286">IF(B272="","",COUNT(C272:Q272))</f>
        <v/>
      </c>
      <c r="S272" s="198" t="str">
        <f t="shared" ref="S272:S276" si="287">IF(B272="","",COUNTIF($AP272:$BD272,"V"))</f>
        <v/>
      </c>
      <c r="T272" s="201" t="str">
        <f t="shared" ref="T272:T276" si="288">IF(B272="","",COUNTIF($AP272:$BD272,"N"))</f>
        <v/>
      </c>
      <c r="U272" s="198" t="str">
        <f t="shared" ref="U272:U276" si="289">IF(B272="","",COUNTIF($AP272:$BD272,"D"))</f>
        <v/>
      </c>
      <c r="V272" s="198" t="str">
        <f t="shared" si="285"/>
        <v/>
      </c>
      <c r="W272" s="198" t="str">
        <f t="shared" ref="W272:W276" si="290">IF(B272="","",SUM(C272:Q272))</f>
        <v/>
      </c>
      <c r="X272" s="198" t="str">
        <f>IF(B272="","",SUM(E271,G273,I274,M275,P276))</f>
        <v/>
      </c>
      <c r="Y272" s="198" t="str">
        <f t="shared" ref="Y272:Y276" si="291">IF(B272="","",W272-X272)</f>
        <v/>
      </c>
      <c r="Z272" s="123" t="str">
        <f t="shared" ref="Z272:Z276" si="292">IF(B272="","",IF(BF272=1,"1er",IF(BF272=2,"2ème",IF(BF272=3,"3ème",IF(BF272=4,"4ème",IF(BF272=5,"5ème",IF(BF272=6,"6ème","")))))))</f>
        <v/>
      </c>
      <c r="AA272" s="124"/>
      <c r="AP272" s="41"/>
      <c r="AQ272" s="41"/>
      <c r="AR272" s="42" t="str">
        <f>IF(E271="","",IF(E272="","",IF(E271&lt;E272,"V",IF(E271&gt;E272,"D","N"))))</f>
        <v/>
      </c>
      <c r="AS272" s="41"/>
      <c r="AT272" s="42" t="str">
        <f>IF(G272="","",IF(G273="","",IF(G272&gt;G273,"V",IF(G272&lt;G273,"D","N"))))</f>
        <v/>
      </c>
      <c r="AU272" s="41"/>
      <c r="AV272" s="42" t="str">
        <f>IF(I272="","",IF(I274="","",IF(I272&gt;I274,"V",IF(I272&lt;I274,"D","N"))))</f>
        <v/>
      </c>
      <c r="AW272" s="41"/>
      <c r="AX272" s="41"/>
      <c r="AY272" s="41"/>
      <c r="AZ272" s="42" t="str">
        <f>IF(M272="","",IF(M275="","",IF(M272&gt;M275,"V",IF(M272&lt;M275,"D","N"))))</f>
        <v/>
      </c>
      <c r="BA272" s="41"/>
      <c r="BB272" s="41"/>
      <c r="BC272" s="42" t="str">
        <f>IF(P272="","",IF(P276="","",IF(P272&gt;P276,"V",IF(P272&lt;P276,"D","N"))))</f>
        <v/>
      </c>
      <c r="BD272" s="41"/>
      <c r="BE272" s="27" t="str">
        <f t="shared" ref="BE272:BE276" si="293">IF(B272="","",IF(R272=0,"",V272*1000000+Y272*1000+W272))</f>
        <v/>
      </c>
      <c r="BF272" s="112" t="str">
        <f t="shared" ref="BF272:BF276" si="294">IF(BE272="","",RANK(BE272,$BE$271:$BE$276,0))</f>
        <v/>
      </c>
      <c r="BG272" s="122"/>
    </row>
    <row r="273" spans="1:59" ht="15" customHeight="1">
      <c r="A273" s="97"/>
      <c r="B273" s="195"/>
      <c r="C273" s="196"/>
      <c r="D273" s="197"/>
      <c r="E273" s="257" t="str">
        <f>IF($E$7="OUI","A","")</f>
        <v/>
      </c>
      <c r="F273" s="197"/>
      <c r="G273" s="196"/>
      <c r="H273" s="197"/>
      <c r="I273" s="197"/>
      <c r="J273" s="196"/>
      <c r="K273" s="197"/>
      <c r="L273" s="196"/>
      <c r="M273" s="197"/>
      <c r="N273" s="196"/>
      <c r="O273" s="247"/>
      <c r="P273" s="257" t="str">
        <f>IF($E$7="OUI","A","")</f>
        <v/>
      </c>
      <c r="Q273" s="247"/>
      <c r="R273" s="198" t="str">
        <f t="shared" si="286"/>
        <v/>
      </c>
      <c r="S273" s="198" t="str">
        <f t="shared" si="287"/>
        <v/>
      </c>
      <c r="T273" s="201" t="str">
        <f t="shared" si="288"/>
        <v/>
      </c>
      <c r="U273" s="198" t="str">
        <f t="shared" si="289"/>
        <v/>
      </c>
      <c r="V273" s="198" t="str">
        <f t="shared" si="285"/>
        <v/>
      </c>
      <c r="W273" s="198" t="str">
        <f t="shared" si="290"/>
        <v/>
      </c>
      <c r="X273" s="198" t="str">
        <f>IF(B273="","",SUM(C274,G272,J275,L271,N276))</f>
        <v/>
      </c>
      <c r="Y273" s="198" t="str">
        <f t="shared" si="291"/>
        <v/>
      </c>
      <c r="Z273" s="123" t="str">
        <f t="shared" si="292"/>
        <v/>
      </c>
      <c r="AA273" s="124"/>
      <c r="AP273" s="42" t="str">
        <f>IF(C273="","",IF(C274="","",IF(C273&gt;C274,"V",IF(C273&lt;C274,"D","N"))))</f>
        <v/>
      </c>
      <c r="AQ273" s="41"/>
      <c r="AR273" s="41"/>
      <c r="AS273" s="41"/>
      <c r="AT273" s="42" t="str">
        <f>IF(G272="","",IF(G273="","",IF(G272&lt;G273,"V",IF(G272&gt;G273,"D","N"))))</f>
        <v/>
      </c>
      <c r="AU273" s="41"/>
      <c r="AV273" s="41"/>
      <c r="AW273" s="42" t="str">
        <f>IF(J273="","",IF(J275="","",IF(J273&gt;J275,"V",IF(J273&lt;J275,"D","N"))))</f>
        <v/>
      </c>
      <c r="AX273" s="41"/>
      <c r="AY273" s="42" t="str">
        <f>IF(L271="","",IF(L273="","",IF(L271&lt;L273,"V",IF(L271&gt;L273,"D","N"))))</f>
        <v/>
      </c>
      <c r="AZ273" s="41"/>
      <c r="BA273" s="42" t="str">
        <f>IF(N273="","",IF(N276="","",IF(N273&gt;N276,"V",IF(N273&lt;N276,"D","N"))))</f>
        <v/>
      </c>
      <c r="BB273" s="41"/>
      <c r="BC273" s="41"/>
      <c r="BD273" s="41"/>
      <c r="BE273" s="27" t="str">
        <f t="shared" si="293"/>
        <v/>
      </c>
      <c r="BF273" s="112" t="str">
        <f t="shared" si="294"/>
        <v/>
      </c>
      <c r="BG273" s="122"/>
    </row>
    <row r="274" spans="1:59" ht="15" customHeight="1">
      <c r="A274" s="97"/>
      <c r="B274" s="195"/>
      <c r="C274" s="196"/>
      <c r="D274" s="197"/>
      <c r="E274" s="197"/>
      <c r="F274" s="196"/>
      <c r="G274" s="257" t="str">
        <f>IF($E$7="OUI","A","")</f>
        <v/>
      </c>
      <c r="H274" s="197"/>
      <c r="I274" s="196"/>
      <c r="J274" s="197"/>
      <c r="K274" s="196"/>
      <c r="L274" s="197"/>
      <c r="M274" s="257" t="str">
        <f>IF($E$7="OUI","A","")</f>
        <v/>
      </c>
      <c r="N274" s="197"/>
      <c r="O274" s="196"/>
      <c r="P274" s="247"/>
      <c r="Q274" s="257" t="str">
        <f>IF($E$7="OUI","A","")</f>
        <v/>
      </c>
      <c r="R274" s="198" t="str">
        <f t="shared" si="286"/>
        <v/>
      </c>
      <c r="S274" s="198" t="str">
        <f t="shared" si="287"/>
        <v/>
      </c>
      <c r="T274" s="201" t="str">
        <f t="shared" si="288"/>
        <v/>
      </c>
      <c r="U274" s="198" t="str">
        <f t="shared" si="289"/>
        <v/>
      </c>
      <c r="V274" s="198" t="str">
        <f t="shared" si="285"/>
        <v/>
      </c>
      <c r="W274" s="198" t="str">
        <f t="shared" si="290"/>
        <v/>
      </c>
      <c r="X274" s="198" t="str">
        <f>IF(B274="","",SUM(C273,F275,I272,K276,O271))</f>
        <v/>
      </c>
      <c r="Y274" s="198" t="str">
        <f t="shared" si="291"/>
        <v/>
      </c>
      <c r="Z274" s="123" t="str">
        <f t="shared" si="292"/>
        <v/>
      </c>
      <c r="AA274" s="124"/>
      <c r="AP274" s="42" t="str">
        <f>IF(C273="","",IF(C274="","",IF(C273&lt;C274,"V",IF(C273&gt;C274,"D","N"))))</f>
        <v/>
      </c>
      <c r="AQ274" s="41"/>
      <c r="AR274" s="41"/>
      <c r="AS274" s="42" t="str">
        <f>IF(F274="","",IF(F275="","",IF(F274&gt;F275,"V",IF(F274&lt;F275,"D","N"))))</f>
        <v/>
      </c>
      <c r="AT274" s="41"/>
      <c r="AU274" s="41"/>
      <c r="AV274" s="42" t="str">
        <f>IF(I272="","",IF(I274="","",IF(I272&lt;I274,"V",IF(I272&gt;I274,"D","N"))))</f>
        <v/>
      </c>
      <c r="AW274" s="41"/>
      <c r="AX274" s="42" t="str">
        <f>IF(K274="","",IF(K276="","",IF(K274&gt;K276,"V",IF(K274&lt;K276,"D","N"))))</f>
        <v/>
      </c>
      <c r="AY274" s="41"/>
      <c r="AZ274" s="41"/>
      <c r="BA274" s="41"/>
      <c r="BB274" s="42" t="str">
        <f>IF(O271="","",IF(O274="","",IF(O271&lt;O274,"V",IF(O271&gt;O274,"D","N"))))</f>
        <v/>
      </c>
      <c r="BC274" s="41"/>
      <c r="BD274" s="41"/>
      <c r="BE274" s="27" t="str">
        <f t="shared" si="293"/>
        <v/>
      </c>
      <c r="BF274" s="112" t="str">
        <f t="shared" si="294"/>
        <v/>
      </c>
      <c r="BG274" s="122"/>
    </row>
    <row r="275" spans="1:59" ht="15" customHeight="1">
      <c r="A275" s="97"/>
      <c r="B275" s="195"/>
      <c r="C275" s="197"/>
      <c r="D275" s="196"/>
      <c r="E275" s="197"/>
      <c r="F275" s="196"/>
      <c r="G275" s="197"/>
      <c r="H275" s="257" t="str">
        <f>IF($E$7="OUI","A","")</f>
        <v/>
      </c>
      <c r="I275" s="197"/>
      <c r="J275" s="196"/>
      <c r="K275" s="197"/>
      <c r="L275" s="257" t="str">
        <f>IF($E$7="OUI","A","")</f>
        <v/>
      </c>
      <c r="M275" s="196"/>
      <c r="N275" s="197"/>
      <c r="O275" s="257" t="str">
        <f>IF($E$7="OUI","A","")</f>
        <v/>
      </c>
      <c r="P275" s="197"/>
      <c r="Q275" s="202"/>
      <c r="R275" s="198" t="str">
        <f t="shared" si="286"/>
        <v/>
      </c>
      <c r="S275" s="198" t="str">
        <f t="shared" si="287"/>
        <v/>
      </c>
      <c r="T275" s="201" t="str">
        <f t="shared" si="288"/>
        <v/>
      </c>
      <c r="U275" s="198" t="str">
        <f t="shared" si="289"/>
        <v/>
      </c>
      <c r="V275" s="198" t="str">
        <f t="shared" si="285"/>
        <v/>
      </c>
      <c r="W275" s="198" t="str">
        <f t="shared" si="290"/>
        <v/>
      </c>
      <c r="X275" s="198" t="str">
        <f>IF(B275="","",SUM(D276,F274,J273,M272,Q271))</f>
        <v/>
      </c>
      <c r="Y275" s="198" t="str">
        <f t="shared" si="291"/>
        <v/>
      </c>
      <c r="Z275" s="123" t="str">
        <f t="shared" si="292"/>
        <v/>
      </c>
      <c r="AA275" s="124"/>
      <c r="AP275" s="41"/>
      <c r="AQ275" s="42" t="str">
        <f>IF(D275="","",IF(D276="","",IF(D275&gt;D276,"V",IF(D275&lt;D276,"D","N"))))</f>
        <v/>
      </c>
      <c r="AR275" s="41"/>
      <c r="AS275" s="42" t="str">
        <f>IF(F274="","",IF(F275="","",IF(F274&lt;F275,"V",IF(F274&gt;F275,"D","N"))))</f>
        <v/>
      </c>
      <c r="AT275" s="41"/>
      <c r="AU275" s="41"/>
      <c r="AV275" s="41"/>
      <c r="AW275" s="42" t="str">
        <f>IF(J273="","",IF(J275="","",IF(J273&lt;J275,"V",IF(J273&gt;J275,"D","N"))))</f>
        <v/>
      </c>
      <c r="AX275" s="41"/>
      <c r="AY275" s="41"/>
      <c r="AZ275" s="42" t="str">
        <f>IF(M272="","",IF(M275="","",IF(M272&lt;M275,"V",IF(M272&gt;M275,"D","N"))))</f>
        <v/>
      </c>
      <c r="BA275" s="41"/>
      <c r="BB275" s="41"/>
      <c r="BC275" s="41"/>
      <c r="BD275" s="42" t="str">
        <f>IF(Q271="","",IF(Q275="","",IF(Q271&lt;Q275,"V",IF(Q271&gt;Q275,"D","N"))))</f>
        <v/>
      </c>
      <c r="BE275" s="27" t="str">
        <f t="shared" si="293"/>
        <v/>
      </c>
      <c r="BF275" s="112" t="str">
        <f t="shared" si="294"/>
        <v/>
      </c>
      <c r="BG275" s="122"/>
    </row>
    <row r="276" spans="1:59" ht="15" customHeight="1">
      <c r="A276" s="97"/>
      <c r="B276" s="195"/>
      <c r="C276" s="197"/>
      <c r="D276" s="196"/>
      <c r="E276" s="197"/>
      <c r="F276" s="257" t="str">
        <f>IF($E$7="OUI","A","")</f>
        <v/>
      </c>
      <c r="G276" s="197"/>
      <c r="H276" s="196"/>
      <c r="I276" s="257" t="str">
        <f>IF($E$7="OUI","A","")</f>
        <v/>
      </c>
      <c r="J276" s="197"/>
      <c r="K276" s="196"/>
      <c r="L276" s="197"/>
      <c r="M276" s="197"/>
      <c r="N276" s="196"/>
      <c r="O276" s="197"/>
      <c r="P276" s="196"/>
      <c r="Q276" s="226"/>
      <c r="R276" s="198" t="str">
        <f t="shared" si="286"/>
        <v/>
      </c>
      <c r="S276" s="198" t="str">
        <f t="shared" si="287"/>
        <v/>
      </c>
      <c r="T276" s="201" t="str">
        <f t="shared" si="288"/>
        <v/>
      </c>
      <c r="U276" s="198" t="str">
        <f t="shared" si="289"/>
        <v/>
      </c>
      <c r="V276" s="198" t="str">
        <f t="shared" si="285"/>
        <v/>
      </c>
      <c r="W276" s="198" t="str">
        <f t="shared" si="290"/>
        <v/>
      </c>
      <c r="X276" s="198" t="str">
        <f>IF(B276="","",SUM(D275,H271,K274,N273,P272))</f>
        <v/>
      </c>
      <c r="Y276" s="198" t="str">
        <f t="shared" si="291"/>
        <v/>
      </c>
      <c r="Z276" s="123" t="str">
        <f t="shared" si="292"/>
        <v/>
      </c>
      <c r="AA276" s="124"/>
      <c r="AP276" s="41"/>
      <c r="AQ276" s="42" t="str">
        <f>IF(D275="","",IF(D276="","",IF(D275&lt;D276,"V",IF(D275&gt;D276,"D","N"))))</f>
        <v/>
      </c>
      <c r="AR276" s="41"/>
      <c r="AS276" s="41"/>
      <c r="AT276" s="41"/>
      <c r="AU276" s="42" t="str">
        <f>IF(H271="","",IF(H276="","",IF(H271&lt;H276,"V",IF(H271&gt;H276,"D","N"))))</f>
        <v/>
      </c>
      <c r="AV276" s="41"/>
      <c r="AW276" s="41"/>
      <c r="AX276" s="42" t="str">
        <f>IF(K274="","",IF(K276="","",IF(K274&lt;K276,"V",IF(K274&gt;K276,"D","N"))))</f>
        <v/>
      </c>
      <c r="AY276" s="41"/>
      <c r="AZ276" s="41"/>
      <c r="BA276" s="42" t="str">
        <f>IF(N273="","",IF(N276="","",IF(N273&lt;N276,"V",IF(N273&gt;N276,"D","N"))))</f>
        <v/>
      </c>
      <c r="BB276" s="41"/>
      <c r="BC276" s="42" t="str">
        <f>IF(P272="","",IF(P276="","",IF(P272&lt;P276,"V",IF(P272&gt;P276,"D","N"))))</f>
        <v/>
      </c>
      <c r="BD276" s="41"/>
      <c r="BE276" s="27" t="str">
        <f t="shared" si="293"/>
        <v/>
      </c>
      <c r="BF276" s="112" t="str">
        <f t="shared" si="294"/>
        <v/>
      </c>
      <c r="BG276" s="122"/>
    </row>
    <row r="277" spans="1:59">
      <c r="A277" s="97"/>
    </row>
    <row r="278" spans="1:59">
      <c r="A278" s="97"/>
    </row>
    <row r="279" spans="1:59" ht="15" customHeight="1">
      <c r="A279" s="97"/>
      <c r="B279" s="244" t="s">
        <v>305</v>
      </c>
      <c r="C279" s="33"/>
      <c r="D279" s="34"/>
      <c r="E279" s="172"/>
      <c r="F279" s="34"/>
      <c r="G279" s="34"/>
      <c r="H279" s="34"/>
      <c r="I279" s="34" t="s">
        <v>366</v>
      </c>
      <c r="J279" s="34"/>
      <c r="K279" s="34"/>
      <c r="L279" s="34"/>
      <c r="M279" s="34"/>
      <c r="N279" s="34"/>
      <c r="O279" s="34"/>
      <c r="P279" s="34"/>
      <c r="Q279" s="35"/>
      <c r="R279" s="34"/>
      <c r="S279" s="34"/>
      <c r="T279" s="34" t="str">
        <f>"SUIVI DES MATCHS (G="&amp;IF($E$4="",0,$E$4)&amp;"pts / N="&amp;IF($E$5="",0,$E$5)&amp;"pts / P="&amp;IF($E$6="",0,$E$6)&amp;"pts)"</f>
        <v>SUIVI DES MATCHS (G=0pts / N=0pts / P=0pts)</v>
      </c>
      <c r="U279" s="34"/>
      <c r="V279" s="35"/>
      <c r="W279" s="33"/>
      <c r="X279" s="34" t="s">
        <v>221</v>
      </c>
      <c r="Y279" s="35"/>
      <c r="Z279" s="290" t="s">
        <v>349</v>
      </c>
      <c r="AA279" s="229" t="s">
        <v>349</v>
      </c>
      <c r="AP279" s="52"/>
      <c r="AQ279" s="36"/>
      <c r="AR279" s="39"/>
      <c r="AS279" s="36"/>
      <c r="AT279" s="36"/>
      <c r="AU279" s="36"/>
      <c r="AV279" s="39"/>
      <c r="AW279" s="49" t="s">
        <v>230</v>
      </c>
      <c r="AX279" s="36"/>
      <c r="AY279" s="36"/>
      <c r="AZ279" s="36"/>
      <c r="BA279" s="36"/>
      <c r="BB279" s="36"/>
      <c r="BC279" s="36"/>
      <c r="BD279" s="36"/>
      <c r="BE279" s="108" t="s">
        <v>334</v>
      </c>
      <c r="BF279" s="108" t="s">
        <v>229</v>
      </c>
      <c r="BG279" s="121"/>
    </row>
    <row r="280" spans="1:59" ht="15" customHeight="1">
      <c r="A280" s="97"/>
      <c r="B280" s="32" t="s">
        <v>317</v>
      </c>
      <c r="C280" s="174" t="s">
        <v>217</v>
      </c>
      <c r="D280" s="174" t="s">
        <v>218</v>
      </c>
      <c r="E280" s="174" t="s">
        <v>219</v>
      </c>
      <c r="F280" s="174" t="s">
        <v>241</v>
      </c>
      <c r="G280" s="174" t="s">
        <v>242</v>
      </c>
      <c r="H280" s="174" t="s">
        <v>243</v>
      </c>
      <c r="I280" s="174" t="s">
        <v>246</v>
      </c>
      <c r="J280" s="174" t="s">
        <v>247</v>
      </c>
      <c r="K280" s="174" t="s">
        <v>248</v>
      </c>
      <c r="L280" s="121" t="s">
        <v>249</v>
      </c>
      <c r="M280" s="121" t="s">
        <v>250</v>
      </c>
      <c r="N280" s="121" t="s">
        <v>251</v>
      </c>
      <c r="O280" s="121" t="s">
        <v>252</v>
      </c>
      <c r="P280" s="121" t="s">
        <v>253</v>
      </c>
      <c r="Q280" s="121" t="s">
        <v>254</v>
      </c>
      <c r="R280" s="175" t="s">
        <v>222</v>
      </c>
      <c r="S280" s="32" t="s">
        <v>223</v>
      </c>
      <c r="T280" s="32" t="s">
        <v>224</v>
      </c>
      <c r="U280" s="32" t="s">
        <v>225</v>
      </c>
      <c r="V280" s="171" t="s">
        <v>220</v>
      </c>
      <c r="W280" s="32" t="s">
        <v>226</v>
      </c>
      <c r="X280" s="32" t="s">
        <v>227</v>
      </c>
      <c r="Y280" s="32" t="s">
        <v>270</v>
      </c>
      <c r="Z280" s="291"/>
      <c r="AA280" s="245" t="s">
        <v>368</v>
      </c>
      <c r="AP280" s="37" t="s">
        <v>217</v>
      </c>
      <c r="AQ280" s="37" t="s">
        <v>218</v>
      </c>
      <c r="AR280" s="37" t="s">
        <v>219</v>
      </c>
      <c r="AS280" s="37" t="s">
        <v>241</v>
      </c>
      <c r="AT280" s="37" t="s">
        <v>242</v>
      </c>
      <c r="AU280" s="37" t="s">
        <v>243</v>
      </c>
      <c r="AV280" s="37" t="s">
        <v>246</v>
      </c>
      <c r="AW280" s="37" t="s">
        <v>247</v>
      </c>
      <c r="AX280" s="37" t="s">
        <v>248</v>
      </c>
      <c r="AY280" s="37" t="s">
        <v>249</v>
      </c>
      <c r="AZ280" s="37" t="s">
        <v>250</v>
      </c>
      <c r="BA280" s="37" t="s">
        <v>251</v>
      </c>
      <c r="BB280" s="37" t="s">
        <v>252</v>
      </c>
      <c r="BC280" s="37" t="s">
        <v>253</v>
      </c>
      <c r="BD280" s="37" t="s">
        <v>254</v>
      </c>
      <c r="BE280" s="110" t="s">
        <v>335</v>
      </c>
      <c r="BF280" s="110" t="s">
        <v>336</v>
      </c>
      <c r="BG280" s="121"/>
    </row>
    <row r="281" spans="1:59" ht="15" customHeight="1">
      <c r="A281" s="97"/>
      <c r="B281" s="195"/>
      <c r="C281" s="257" t="str">
        <f>IF($E$7="OUI","A","")</f>
        <v/>
      </c>
      <c r="D281" s="197"/>
      <c r="E281" s="196"/>
      <c r="F281" s="197"/>
      <c r="G281" s="197"/>
      <c r="H281" s="196"/>
      <c r="I281" s="197"/>
      <c r="J281" s="257" t="str">
        <f>IF($E$7="OUI","A","")</f>
        <v/>
      </c>
      <c r="K281" s="197"/>
      <c r="L281" s="196"/>
      <c r="M281" s="197"/>
      <c r="N281" s="197"/>
      <c r="O281" s="196"/>
      <c r="P281" s="197"/>
      <c r="Q281" s="202"/>
      <c r="R281" s="198" t="str">
        <f>IF(B281="","",COUNT(C281:Q281))</f>
        <v/>
      </c>
      <c r="S281" s="198" t="str">
        <f>IF(B281="","",COUNTIF($AP281:$BD281,"V"))</f>
        <v/>
      </c>
      <c r="T281" s="201" t="str">
        <f>IF(B281="","",COUNTIF($AP281:$BD281,"N"))</f>
        <v/>
      </c>
      <c r="U281" s="198" t="str">
        <f>IF(B281="","",COUNTIF($AP281:$BD281,"D"))</f>
        <v/>
      </c>
      <c r="V281" s="198" t="str">
        <f t="shared" ref="V281:V286" si="295">IF(B281="","",(S281*$E$4)+(T281*$E$5)+(U281*$E$6))</f>
        <v/>
      </c>
      <c r="W281" s="198" t="str">
        <f>IF(B281="","",SUM(C281:Q281))</f>
        <v/>
      </c>
      <c r="X281" s="198" t="str">
        <f>IF(B281="","",SUM(E282,H286,L283,O284,Q285))</f>
        <v/>
      </c>
      <c r="Y281" s="198" t="str">
        <f>IF(B281="","",W281-X281)</f>
        <v/>
      </c>
      <c r="Z281" s="123" t="str">
        <f>IF(B281="","",IF(BF281=1,"1er",IF(BF281=2,"2ème",IF(BF281=3,"3ème",IF(BF281=4,"4ème",IF(BF281=5,"5ème",IF(BF281=6,"6ème","")))))))</f>
        <v/>
      </c>
      <c r="AA281" s="124"/>
      <c r="AP281" s="41"/>
      <c r="AQ281" s="41"/>
      <c r="AR281" s="42" t="str">
        <f>IF(E281="","",IF(E282="","",IF(E281&gt;E282,"V",IF(E281&lt;E282,"D","N"))))</f>
        <v/>
      </c>
      <c r="AS281" s="41"/>
      <c r="AT281" s="41"/>
      <c r="AU281" s="42" t="str">
        <f>IF(H281="","",IF(H286="","",IF(H281&gt;H286,"V",IF(H281&lt;H286,"D","N"))))</f>
        <v/>
      </c>
      <c r="AV281" s="41"/>
      <c r="AW281" s="41"/>
      <c r="AX281" s="41"/>
      <c r="AY281" s="42" t="str">
        <f>IF(L281="","",IF(L283="","",IF(L281&gt;L283,"V",IF(L281&lt;L283,"D","N"))))</f>
        <v/>
      </c>
      <c r="AZ281" s="41"/>
      <c r="BA281" s="41"/>
      <c r="BB281" s="42" t="str">
        <f>IF(O281="","",IF(O284="","",IF(O281&gt;O284,"V",IF(O281&lt;O284,"D","N"))))</f>
        <v/>
      </c>
      <c r="BC281" s="41"/>
      <c r="BD281" s="42" t="str">
        <f>IF(Q281="","",IF(Q285="","",IF(Q281&gt;Q285,"V",IF(Q281&lt;Q285,"D","N"))))</f>
        <v/>
      </c>
      <c r="BE281" s="27" t="str">
        <f>IF(B281="","",IF(R281=0,"",V281*1000000+Y281*1000+W281))</f>
        <v/>
      </c>
      <c r="BF281" s="112" t="str">
        <f>IF(BE281="","",RANK(BE281,$BE$281:$BE$286,0))</f>
        <v/>
      </c>
      <c r="BG281" s="122"/>
    </row>
    <row r="282" spans="1:59" ht="15" customHeight="1">
      <c r="A282" s="97"/>
      <c r="B282" s="195"/>
      <c r="C282" s="197"/>
      <c r="D282" s="257" t="str">
        <f>IF($E$7="OUI","A","")</f>
        <v/>
      </c>
      <c r="E282" s="196"/>
      <c r="F282" s="197"/>
      <c r="G282" s="196"/>
      <c r="H282" s="197"/>
      <c r="I282" s="196"/>
      <c r="J282" s="197"/>
      <c r="K282" s="257" t="str">
        <f>IF($E$7="OUI","A","")</f>
        <v/>
      </c>
      <c r="L282" s="197"/>
      <c r="M282" s="196"/>
      <c r="N282" s="257" t="str">
        <f>IF($E$7="OUI","A","")</f>
        <v/>
      </c>
      <c r="O282" s="197"/>
      <c r="P282" s="196"/>
      <c r="Q282" s="226"/>
      <c r="R282" s="198" t="str">
        <f t="shared" ref="R282:R286" si="296">IF(B282="","",COUNT(C282:Q282))</f>
        <v/>
      </c>
      <c r="S282" s="198" t="str">
        <f t="shared" ref="S282:S286" si="297">IF(B282="","",COUNTIF($AP282:$BD282,"V"))</f>
        <v/>
      </c>
      <c r="T282" s="201" t="str">
        <f t="shared" ref="T282:T286" si="298">IF(B282="","",COUNTIF($AP282:$BD282,"N"))</f>
        <v/>
      </c>
      <c r="U282" s="198" t="str">
        <f t="shared" ref="U282:U286" si="299">IF(B282="","",COUNTIF($AP282:$BD282,"D"))</f>
        <v/>
      </c>
      <c r="V282" s="198" t="str">
        <f t="shared" si="295"/>
        <v/>
      </c>
      <c r="W282" s="198" t="str">
        <f t="shared" ref="W282:W286" si="300">IF(B282="","",SUM(C282:Q282))</f>
        <v/>
      </c>
      <c r="X282" s="198" t="str">
        <f>IF(B282="","",SUM(E281,G283,I284,M285,P286))</f>
        <v/>
      </c>
      <c r="Y282" s="198" t="str">
        <f t="shared" ref="Y282:Y286" si="301">IF(B282="","",W282-X282)</f>
        <v/>
      </c>
      <c r="Z282" s="123" t="str">
        <f t="shared" ref="Z282:Z286" si="302">IF(B282="","",IF(BF282=1,"1er",IF(BF282=2,"2ème",IF(BF282=3,"3ème",IF(BF282=4,"4ème",IF(BF282=5,"5ème",IF(BF282=6,"6ème","")))))))</f>
        <v/>
      </c>
      <c r="AA282" s="124"/>
      <c r="AP282" s="41"/>
      <c r="AQ282" s="41"/>
      <c r="AR282" s="42" t="str">
        <f>IF(E281="","",IF(E282="","",IF(E281&lt;E282,"V",IF(E281&gt;E282,"D","N"))))</f>
        <v/>
      </c>
      <c r="AS282" s="41"/>
      <c r="AT282" s="42" t="str">
        <f>IF(G282="","",IF(G283="","",IF(G282&gt;G283,"V",IF(G282&lt;G283,"D","N"))))</f>
        <v/>
      </c>
      <c r="AU282" s="41"/>
      <c r="AV282" s="42" t="str">
        <f>IF(I282="","",IF(I284="","",IF(I282&gt;I284,"V",IF(I282&lt;I284,"D","N"))))</f>
        <v/>
      </c>
      <c r="AW282" s="41"/>
      <c r="AX282" s="41"/>
      <c r="AY282" s="41"/>
      <c r="AZ282" s="42" t="str">
        <f>IF(M282="","",IF(M285="","",IF(M282&gt;M285,"V",IF(M282&lt;M285,"D","N"))))</f>
        <v/>
      </c>
      <c r="BA282" s="41"/>
      <c r="BB282" s="41"/>
      <c r="BC282" s="42" t="str">
        <f>IF(P282="","",IF(P286="","",IF(P282&gt;P286,"V",IF(P282&lt;P286,"D","N"))))</f>
        <v/>
      </c>
      <c r="BD282" s="41"/>
      <c r="BE282" s="27" t="str">
        <f t="shared" ref="BE282:BE286" si="303">IF(B282="","",IF(R282=0,"",V282*1000000+Y282*1000+W282))</f>
        <v/>
      </c>
      <c r="BF282" s="112" t="str">
        <f t="shared" ref="BF282:BF286" si="304">IF(BE282="","",RANK(BE282,$BE$281:$BE$286,0))</f>
        <v/>
      </c>
      <c r="BG282" s="122"/>
    </row>
    <row r="283" spans="1:59" ht="15" customHeight="1">
      <c r="A283" s="97"/>
      <c r="B283" s="195"/>
      <c r="C283" s="196"/>
      <c r="D283" s="197"/>
      <c r="E283" s="257" t="str">
        <f>IF($E$7="OUI","A","")</f>
        <v/>
      </c>
      <c r="F283" s="197"/>
      <c r="G283" s="196"/>
      <c r="H283" s="197"/>
      <c r="I283" s="197"/>
      <c r="J283" s="196"/>
      <c r="K283" s="197"/>
      <c r="L283" s="196"/>
      <c r="M283" s="197"/>
      <c r="N283" s="196"/>
      <c r="O283" s="247"/>
      <c r="P283" s="257" t="str">
        <f>IF($E$7="OUI","A","")</f>
        <v/>
      </c>
      <c r="Q283" s="247"/>
      <c r="R283" s="198" t="str">
        <f t="shared" si="296"/>
        <v/>
      </c>
      <c r="S283" s="198" t="str">
        <f t="shared" si="297"/>
        <v/>
      </c>
      <c r="T283" s="201" t="str">
        <f t="shared" si="298"/>
        <v/>
      </c>
      <c r="U283" s="198" t="str">
        <f t="shared" si="299"/>
        <v/>
      </c>
      <c r="V283" s="198" t="str">
        <f t="shared" si="295"/>
        <v/>
      </c>
      <c r="W283" s="198" t="str">
        <f t="shared" si="300"/>
        <v/>
      </c>
      <c r="X283" s="198" t="str">
        <f>IF(B283="","",SUM(C284,G282,J285,L281,N286))</f>
        <v/>
      </c>
      <c r="Y283" s="198" t="str">
        <f t="shared" si="301"/>
        <v/>
      </c>
      <c r="Z283" s="123" t="str">
        <f t="shared" si="302"/>
        <v/>
      </c>
      <c r="AA283" s="124"/>
      <c r="AP283" s="42" t="str">
        <f>IF(C283="","",IF(C284="","",IF(C283&gt;C284,"V",IF(C283&lt;C284,"D","N"))))</f>
        <v/>
      </c>
      <c r="AQ283" s="41"/>
      <c r="AR283" s="41"/>
      <c r="AS283" s="41"/>
      <c r="AT283" s="42" t="str">
        <f>IF(G282="","",IF(G283="","",IF(G282&lt;G283,"V",IF(G282&gt;G283,"D","N"))))</f>
        <v/>
      </c>
      <c r="AU283" s="41"/>
      <c r="AV283" s="41"/>
      <c r="AW283" s="42" t="str">
        <f>IF(J283="","",IF(J285="","",IF(J283&gt;J285,"V",IF(J283&lt;J285,"D","N"))))</f>
        <v/>
      </c>
      <c r="AX283" s="41"/>
      <c r="AY283" s="42" t="str">
        <f>IF(L281="","",IF(L283="","",IF(L281&lt;L283,"V",IF(L281&gt;L283,"D","N"))))</f>
        <v/>
      </c>
      <c r="AZ283" s="41"/>
      <c r="BA283" s="42" t="str">
        <f>IF(N283="","",IF(N286="","",IF(N283&gt;N286,"V",IF(N283&lt;N286,"D","N"))))</f>
        <v/>
      </c>
      <c r="BB283" s="41"/>
      <c r="BC283" s="41"/>
      <c r="BD283" s="41"/>
      <c r="BE283" s="27" t="str">
        <f t="shared" si="303"/>
        <v/>
      </c>
      <c r="BF283" s="112" t="str">
        <f t="shared" si="304"/>
        <v/>
      </c>
      <c r="BG283" s="122"/>
    </row>
    <row r="284" spans="1:59" ht="15" customHeight="1">
      <c r="A284" s="97"/>
      <c r="B284" s="195"/>
      <c r="C284" s="196"/>
      <c r="D284" s="197"/>
      <c r="E284" s="197"/>
      <c r="F284" s="196"/>
      <c r="G284" s="257" t="str">
        <f>IF($E$7="OUI","A","")</f>
        <v/>
      </c>
      <c r="H284" s="197"/>
      <c r="I284" s="196"/>
      <c r="J284" s="197"/>
      <c r="K284" s="196"/>
      <c r="L284" s="197"/>
      <c r="M284" s="257" t="str">
        <f>IF($E$7="OUI","A","")</f>
        <v/>
      </c>
      <c r="N284" s="197"/>
      <c r="O284" s="196"/>
      <c r="P284" s="247"/>
      <c r="Q284" s="257" t="str">
        <f>IF($E$7="OUI","A","")</f>
        <v/>
      </c>
      <c r="R284" s="198" t="str">
        <f t="shared" si="296"/>
        <v/>
      </c>
      <c r="S284" s="198" t="str">
        <f t="shared" si="297"/>
        <v/>
      </c>
      <c r="T284" s="201" t="str">
        <f t="shared" si="298"/>
        <v/>
      </c>
      <c r="U284" s="198" t="str">
        <f t="shared" si="299"/>
        <v/>
      </c>
      <c r="V284" s="198" t="str">
        <f t="shared" si="295"/>
        <v/>
      </c>
      <c r="W284" s="198" t="str">
        <f t="shared" si="300"/>
        <v/>
      </c>
      <c r="X284" s="198" t="str">
        <f>IF(B284="","",SUM(C283,F285,I282,K286,O281))</f>
        <v/>
      </c>
      <c r="Y284" s="198" t="str">
        <f t="shared" si="301"/>
        <v/>
      </c>
      <c r="Z284" s="123" t="str">
        <f t="shared" si="302"/>
        <v/>
      </c>
      <c r="AA284" s="124"/>
      <c r="AP284" s="42" t="str">
        <f>IF(C283="","",IF(C284="","",IF(C283&lt;C284,"V",IF(C283&gt;C284,"D","N"))))</f>
        <v/>
      </c>
      <c r="AQ284" s="41"/>
      <c r="AR284" s="41"/>
      <c r="AS284" s="42" t="str">
        <f>IF(F284="","",IF(F285="","",IF(F284&gt;F285,"V",IF(F284&lt;F285,"D","N"))))</f>
        <v/>
      </c>
      <c r="AT284" s="41"/>
      <c r="AU284" s="41"/>
      <c r="AV284" s="42" t="str">
        <f>IF(I282="","",IF(I284="","",IF(I282&lt;I284,"V",IF(I282&gt;I284,"D","N"))))</f>
        <v/>
      </c>
      <c r="AW284" s="41"/>
      <c r="AX284" s="42" t="str">
        <f>IF(K284="","",IF(K286="","",IF(K284&gt;K286,"V",IF(K284&lt;K286,"D","N"))))</f>
        <v/>
      </c>
      <c r="AY284" s="41"/>
      <c r="AZ284" s="41"/>
      <c r="BA284" s="41"/>
      <c r="BB284" s="42" t="str">
        <f>IF(O281="","",IF(O284="","",IF(O281&lt;O284,"V",IF(O281&gt;O284,"D","N"))))</f>
        <v/>
      </c>
      <c r="BC284" s="41"/>
      <c r="BD284" s="41"/>
      <c r="BE284" s="27" t="str">
        <f t="shared" si="303"/>
        <v/>
      </c>
      <c r="BF284" s="112" t="str">
        <f t="shared" si="304"/>
        <v/>
      </c>
      <c r="BG284" s="122"/>
    </row>
    <row r="285" spans="1:59" ht="15" customHeight="1">
      <c r="A285" s="97"/>
      <c r="B285" s="195"/>
      <c r="C285" s="197"/>
      <c r="D285" s="196"/>
      <c r="E285" s="197"/>
      <c r="F285" s="196"/>
      <c r="G285" s="197"/>
      <c r="H285" s="257" t="str">
        <f>IF($E$7="OUI","A","")</f>
        <v/>
      </c>
      <c r="I285" s="197"/>
      <c r="J285" s="196"/>
      <c r="K285" s="197"/>
      <c r="L285" s="257" t="str">
        <f>IF($E$7="OUI","A","")</f>
        <v/>
      </c>
      <c r="M285" s="196"/>
      <c r="N285" s="197"/>
      <c r="O285" s="257" t="str">
        <f>IF($E$7="OUI","A","")</f>
        <v/>
      </c>
      <c r="P285" s="197"/>
      <c r="Q285" s="202"/>
      <c r="R285" s="198" t="str">
        <f t="shared" si="296"/>
        <v/>
      </c>
      <c r="S285" s="198" t="str">
        <f t="shared" si="297"/>
        <v/>
      </c>
      <c r="T285" s="201" t="str">
        <f t="shared" si="298"/>
        <v/>
      </c>
      <c r="U285" s="198" t="str">
        <f t="shared" si="299"/>
        <v/>
      </c>
      <c r="V285" s="198" t="str">
        <f t="shared" si="295"/>
        <v/>
      </c>
      <c r="W285" s="198" t="str">
        <f t="shared" si="300"/>
        <v/>
      </c>
      <c r="X285" s="198" t="str">
        <f>IF(B285="","",SUM(D286,F284,J283,M282,Q281))</f>
        <v/>
      </c>
      <c r="Y285" s="198" t="str">
        <f t="shared" si="301"/>
        <v/>
      </c>
      <c r="Z285" s="123" t="str">
        <f t="shared" si="302"/>
        <v/>
      </c>
      <c r="AA285" s="124"/>
      <c r="AP285" s="41"/>
      <c r="AQ285" s="42" t="str">
        <f>IF(D285="","",IF(D286="","",IF(D285&gt;D286,"V",IF(D285&lt;D286,"D","N"))))</f>
        <v/>
      </c>
      <c r="AR285" s="41"/>
      <c r="AS285" s="42" t="str">
        <f>IF(F284="","",IF(F285="","",IF(F284&lt;F285,"V",IF(F284&gt;F285,"D","N"))))</f>
        <v/>
      </c>
      <c r="AT285" s="41"/>
      <c r="AU285" s="41"/>
      <c r="AV285" s="41"/>
      <c r="AW285" s="42" t="str">
        <f>IF(J283="","",IF(J285="","",IF(J283&lt;J285,"V",IF(J283&gt;J285,"D","N"))))</f>
        <v/>
      </c>
      <c r="AX285" s="41"/>
      <c r="AY285" s="41"/>
      <c r="AZ285" s="42" t="str">
        <f>IF(M282="","",IF(M285="","",IF(M282&lt;M285,"V",IF(M282&gt;M285,"D","N"))))</f>
        <v/>
      </c>
      <c r="BA285" s="41"/>
      <c r="BB285" s="41"/>
      <c r="BC285" s="41"/>
      <c r="BD285" s="42" t="str">
        <f>IF(Q281="","",IF(Q285="","",IF(Q281&lt;Q285,"V",IF(Q281&gt;Q285,"D","N"))))</f>
        <v/>
      </c>
      <c r="BE285" s="27" t="str">
        <f t="shared" si="303"/>
        <v/>
      </c>
      <c r="BF285" s="112" t="str">
        <f t="shared" si="304"/>
        <v/>
      </c>
      <c r="BG285" s="122"/>
    </row>
    <row r="286" spans="1:59" ht="15" customHeight="1">
      <c r="A286" s="97"/>
      <c r="B286" s="195"/>
      <c r="C286" s="197"/>
      <c r="D286" s="196"/>
      <c r="E286" s="197"/>
      <c r="F286" s="257" t="str">
        <f>IF($E$7="OUI","A","")</f>
        <v/>
      </c>
      <c r="G286" s="197"/>
      <c r="H286" s="196"/>
      <c r="I286" s="257" t="str">
        <f>IF($E$7="OUI","A","")</f>
        <v/>
      </c>
      <c r="J286" s="197"/>
      <c r="K286" s="196"/>
      <c r="L286" s="197"/>
      <c r="M286" s="197"/>
      <c r="N286" s="196"/>
      <c r="O286" s="197"/>
      <c r="P286" s="196"/>
      <c r="Q286" s="226"/>
      <c r="R286" s="198" t="str">
        <f t="shared" si="296"/>
        <v/>
      </c>
      <c r="S286" s="198" t="str">
        <f t="shared" si="297"/>
        <v/>
      </c>
      <c r="T286" s="201" t="str">
        <f t="shared" si="298"/>
        <v/>
      </c>
      <c r="U286" s="198" t="str">
        <f t="shared" si="299"/>
        <v/>
      </c>
      <c r="V286" s="198" t="str">
        <f t="shared" si="295"/>
        <v/>
      </c>
      <c r="W286" s="198" t="str">
        <f t="shared" si="300"/>
        <v/>
      </c>
      <c r="X286" s="198" t="str">
        <f>IF(B286="","",SUM(D285,H281,K284,N283,P282))</f>
        <v/>
      </c>
      <c r="Y286" s="198" t="str">
        <f t="shared" si="301"/>
        <v/>
      </c>
      <c r="Z286" s="123" t="str">
        <f t="shared" si="302"/>
        <v/>
      </c>
      <c r="AA286" s="124"/>
      <c r="AP286" s="41"/>
      <c r="AQ286" s="42" t="str">
        <f>IF(D285="","",IF(D286="","",IF(D285&lt;D286,"V",IF(D285&gt;D286,"D","N"))))</f>
        <v/>
      </c>
      <c r="AR286" s="41"/>
      <c r="AS286" s="41"/>
      <c r="AT286" s="41"/>
      <c r="AU286" s="42" t="str">
        <f>IF(H281="","",IF(H286="","",IF(H281&lt;H286,"V",IF(H281&gt;H286,"D","N"))))</f>
        <v/>
      </c>
      <c r="AV286" s="41"/>
      <c r="AW286" s="41"/>
      <c r="AX286" s="42" t="str">
        <f>IF(K284="","",IF(K286="","",IF(K284&lt;K286,"V",IF(K284&gt;K286,"D","N"))))</f>
        <v/>
      </c>
      <c r="AY286" s="41"/>
      <c r="AZ286" s="41"/>
      <c r="BA286" s="42" t="str">
        <f>IF(N283="","",IF(N286="","",IF(N283&lt;N286,"V",IF(N283&gt;N286,"D","N"))))</f>
        <v/>
      </c>
      <c r="BB286" s="41"/>
      <c r="BC286" s="42" t="str">
        <f>IF(P282="","",IF(P286="","",IF(P282&lt;P286,"V",IF(P282&gt;P286,"D","N"))))</f>
        <v/>
      </c>
      <c r="BD286" s="41"/>
      <c r="BE286" s="27" t="str">
        <f t="shared" si="303"/>
        <v/>
      </c>
      <c r="BF286" s="112" t="str">
        <f t="shared" si="304"/>
        <v/>
      </c>
      <c r="BG286" s="122"/>
    </row>
    <row r="287" spans="1:59">
      <c r="A287" s="97"/>
    </row>
    <row r="288" spans="1:59">
      <c r="A288" s="97"/>
    </row>
    <row r="289" spans="1:65" ht="15" customHeight="1">
      <c r="A289" s="97"/>
      <c r="B289" s="244" t="s">
        <v>275</v>
      </c>
      <c r="C289" s="76"/>
      <c r="D289" s="77"/>
      <c r="E289" s="78"/>
      <c r="F289" s="77"/>
      <c r="G289" s="77"/>
      <c r="H289" s="77"/>
      <c r="I289" s="79"/>
      <c r="J289" s="77"/>
      <c r="K289" s="77"/>
      <c r="L289" s="34" t="s">
        <v>366</v>
      </c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80"/>
      <c r="X289" s="81"/>
      <c r="Y289" s="77"/>
      <c r="Z289" s="77" t="str">
        <f>"SUIVI DES MATCHS (G="&amp;IF($E$4="",0,$E$4)&amp;"pts / N="&amp;IF($E$5="",0,$E$5)&amp;"pts / P="&amp;IF($E$6="",0,$E$6)&amp;"pts)"</f>
        <v>SUIVI DES MATCHS (G=0pts / N=0pts / P=0pts)</v>
      </c>
      <c r="AA289" s="77"/>
      <c r="AB289" s="82"/>
      <c r="AC289" s="76"/>
      <c r="AD289" s="77" t="s">
        <v>221</v>
      </c>
      <c r="AE289" s="80"/>
      <c r="AF289" s="290" t="s">
        <v>349</v>
      </c>
      <c r="AG289" s="229" t="s">
        <v>349</v>
      </c>
      <c r="AP289" s="52"/>
      <c r="AQ289" s="46"/>
      <c r="AR289" s="47"/>
      <c r="AS289" s="46"/>
      <c r="AT289" s="46"/>
      <c r="AU289" s="46"/>
      <c r="AV289" s="46"/>
      <c r="AW289" s="46"/>
      <c r="AX289" s="46"/>
      <c r="AY289" s="48" t="s">
        <v>230</v>
      </c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108" t="s">
        <v>334</v>
      </c>
      <c r="BL289" s="108" t="s">
        <v>229</v>
      </c>
      <c r="BM289" s="121"/>
    </row>
    <row r="290" spans="1:65" ht="15" customHeight="1">
      <c r="A290" s="97"/>
      <c r="B290" s="74" t="s">
        <v>317</v>
      </c>
      <c r="C290" s="74" t="s">
        <v>217</v>
      </c>
      <c r="D290" s="74" t="s">
        <v>218</v>
      </c>
      <c r="E290" s="74" t="s">
        <v>219</v>
      </c>
      <c r="F290" s="74" t="s">
        <v>241</v>
      </c>
      <c r="G290" s="74" t="s">
        <v>242</v>
      </c>
      <c r="H290" s="74" t="s">
        <v>243</v>
      </c>
      <c r="I290" s="74" t="s">
        <v>246</v>
      </c>
      <c r="J290" s="74" t="s">
        <v>247</v>
      </c>
      <c r="K290" s="74" t="s">
        <v>248</v>
      </c>
      <c r="L290" s="74" t="s">
        <v>249</v>
      </c>
      <c r="M290" s="74" t="s">
        <v>250</v>
      </c>
      <c r="N290" s="74" t="s">
        <v>251</v>
      </c>
      <c r="O290" s="74" t="s">
        <v>252</v>
      </c>
      <c r="P290" s="74" t="s">
        <v>253</v>
      </c>
      <c r="Q290" s="74" t="s">
        <v>254</v>
      </c>
      <c r="R290" s="74" t="s">
        <v>255</v>
      </c>
      <c r="S290" s="74" t="s">
        <v>256</v>
      </c>
      <c r="T290" s="74" t="s">
        <v>257</v>
      </c>
      <c r="U290" s="74" t="s">
        <v>258</v>
      </c>
      <c r="V290" s="74" t="s">
        <v>259</v>
      </c>
      <c r="W290" s="74" t="s">
        <v>260</v>
      </c>
      <c r="X290" s="74" t="s">
        <v>222</v>
      </c>
      <c r="Y290" s="74" t="s">
        <v>223</v>
      </c>
      <c r="Z290" s="74" t="s">
        <v>224</v>
      </c>
      <c r="AA290" s="74" t="s">
        <v>225</v>
      </c>
      <c r="AB290" s="74" t="s">
        <v>220</v>
      </c>
      <c r="AC290" s="74" t="s">
        <v>226</v>
      </c>
      <c r="AD290" s="74" t="s">
        <v>227</v>
      </c>
      <c r="AE290" s="74" t="s">
        <v>270</v>
      </c>
      <c r="AF290" s="291"/>
      <c r="AG290" s="245" t="s">
        <v>368</v>
      </c>
      <c r="AP290" s="30" t="s">
        <v>217</v>
      </c>
      <c r="AQ290" s="30" t="s">
        <v>218</v>
      </c>
      <c r="AR290" s="30" t="s">
        <v>219</v>
      </c>
      <c r="AS290" s="30" t="s">
        <v>241</v>
      </c>
      <c r="AT290" s="30" t="s">
        <v>242</v>
      </c>
      <c r="AU290" s="30" t="s">
        <v>243</v>
      </c>
      <c r="AV290" s="30" t="s">
        <v>246</v>
      </c>
      <c r="AW290" s="30" t="s">
        <v>247</v>
      </c>
      <c r="AX290" s="30" t="s">
        <v>248</v>
      </c>
      <c r="AY290" s="30" t="s">
        <v>249</v>
      </c>
      <c r="AZ290" s="30" t="s">
        <v>250</v>
      </c>
      <c r="BA290" s="30" t="s">
        <v>251</v>
      </c>
      <c r="BB290" s="30" t="s">
        <v>252</v>
      </c>
      <c r="BC290" s="30" t="s">
        <v>253</v>
      </c>
      <c r="BD290" s="30" t="s">
        <v>254</v>
      </c>
      <c r="BE290" s="30" t="s">
        <v>255</v>
      </c>
      <c r="BF290" s="30" t="s">
        <v>256</v>
      </c>
      <c r="BG290" s="30" t="s">
        <v>257</v>
      </c>
      <c r="BH290" s="30" t="s">
        <v>258</v>
      </c>
      <c r="BI290" s="30" t="s">
        <v>259</v>
      </c>
      <c r="BJ290" s="30" t="s">
        <v>260</v>
      </c>
      <c r="BK290" s="110" t="s">
        <v>335</v>
      </c>
      <c r="BL290" s="110" t="s">
        <v>336</v>
      </c>
      <c r="BM290" s="121"/>
    </row>
    <row r="291" spans="1:65" ht="15" customHeight="1">
      <c r="A291" s="97"/>
      <c r="B291" s="203"/>
      <c r="C291" s="196"/>
      <c r="D291" s="197"/>
      <c r="E291" s="197"/>
      <c r="F291" s="196"/>
      <c r="G291" s="197"/>
      <c r="H291" s="257" t="str">
        <f>IF($E$7="OUI","A","")</f>
        <v/>
      </c>
      <c r="I291" s="197"/>
      <c r="J291" s="196"/>
      <c r="K291" s="197"/>
      <c r="L291" s="197"/>
      <c r="M291" s="196"/>
      <c r="N291" s="257" t="str">
        <f>IF($E$7="OUI","A","")</f>
        <v/>
      </c>
      <c r="O291" s="247"/>
      <c r="P291" s="257" t="str">
        <f>IF($E$7="OUI","A","")</f>
        <v/>
      </c>
      <c r="Q291" s="197"/>
      <c r="R291" s="196"/>
      <c r="S291" s="197"/>
      <c r="T291" s="196"/>
      <c r="U291" s="197"/>
      <c r="V291" s="247"/>
      <c r="W291" s="197"/>
      <c r="X291" s="198" t="str">
        <f>IF(B291="","",COUNT(C291:W291))</f>
        <v/>
      </c>
      <c r="Y291" s="198" t="str">
        <f>IF(B291="","",COUNTIF($AP291:$BJ291,"V"))</f>
        <v/>
      </c>
      <c r="Z291" s="198" t="str">
        <f>IF(B291="","",COUNTIF($AP291:$BJ291,"N"))</f>
        <v/>
      </c>
      <c r="AA291" s="198" t="str">
        <f>IF(B291="","",COUNTIF($AP291:$BJ291,"D"))</f>
        <v/>
      </c>
      <c r="AB291" s="198" t="str">
        <f t="shared" ref="AB291:AB297" si="305">IF(B291="","",(Y291*$E$4)+(Z291*$E$5)+(AA291*$E$6))</f>
        <v/>
      </c>
      <c r="AC291" s="198" t="str">
        <f>IF(B291="","",SUM(C291:W291))</f>
        <v/>
      </c>
      <c r="AD291" s="198" t="str">
        <f>IF(B291="","",SUM(C292,F297,J293,M296,R295,T294))</f>
        <v/>
      </c>
      <c r="AE291" s="198" t="str">
        <f>IF(B291="","",AC291-AD291)</f>
        <v/>
      </c>
      <c r="AF291" s="123" t="str">
        <f>IF(B291="","",IF(BL291=1,"1er",IF(BL291=2,"2ème",IF(BL291=3,"3ème",IF(BL291=4,"4ème",IF(BL291=5,"5ème",IF(BL291=6,"6ème",IF(BL291=7,"7ème",""))))))))</f>
        <v/>
      </c>
      <c r="AG291" s="124"/>
      <c r="AP291" s="43" t="str">
        <f>IF(C291="","",IF(C292="","",IF(C291&gt;C292,"V",IF(C291&lt;C292,"D","N"))))</f>
        <v/>
      </c>
      <c r="AQ291" s="41"/>
      <c r="AR291" s="44"/>
      <c r="AS291" s="43" t="str">
        <f>IF(F291="","",IF(F297="","",IF(F291&gt;F297,"V",IF(F291&lt;F297,"D","N"))))</f>
        <v/>
      </c>
      <c r="AT291" s="41"/>
      <c r="AU291" s="44"/>
      <c r="AV291" s="41"/>
      <c r="AW291" s="43" t="str">
        <f>IF(J291="","",IF(J293="","",IF(J291&gt;J293,"V",IF(J291&lt;J293,"D","N"))))</f>
        <v/>
      </c>
      <c r="AX291" s="41"/>
      <c r="AY291" s="44"/>
      <c r="AZ291" s="43" t="str">
        <f>IF(M291="","",IF(M296="","",IF(M291&gt;M296,"V",IF(M291&lt;M296,"D","N"))))</f>
        <v/>
      </c>
      <c r="BA291" s="41"/>
      <c r="BB291" s="44"/>
      <c r="BC291" s="41"/>
      <c r="BD291" s="44"/>
      <c r="BE291" s="42" t="str">
        <f>IF(R291="","",IF(R295="","",IF(R291&gt;R295,"V",IF(R291&lt;R295,"D","N"))))</f>
        <v/>
      </c>
      <c r="BF291" s="44"/>
      <c r="BG291" s="42" t="str">
        <f>IF(T291="","",IF(T294="","",IF(T291&gt;T294,"V",IF(T291&lt;T294,"D","N"))))</f>
        <v/>
      </c>
      <c r="BH291" s="44"/>
      <c r="BI291" s="44"/>
      <c r="BJ291" s="44"/>
      <c r="BK291" s="27" t="str">
        <f>IF(B291="","",IF(X291=0,"",AB291*1000000+AE291*1000+AC291))</f>
        <v/>
      </c>
      <c r="BL291" s="112" t="str">
        <f>IF(BK291="","",RANK(BK291,$BK$291:$BK$297,0))</f>
        <v/>
      </c>
      <c r="BM291" s="122"/>
    </row>
    <row r="292" spans="1:65" ht="15" customHeight="1">
      <c r="A292" s="97"/>
      <c r="B292" s="203"/>
      <c r="C292" s="196"/>
      <c r="D292" s="197"/>
      <c r="E292" s="257" t="str">
        <f>IF($E$7="OUI","A","")</f>
        <v/>
      </c>
      <c r="F292" s="197"/>
      <c r="G292" s="196"/>
      <c r="H292" s="197"/>
      <c r="I292" s="257" t="str">
        <f>IF($E$7="OUI","A","")</f>
        <v/>
      </c>
      <c r="J292" s="197"/>
      <c r="K292" s="196"/>
      <c r="L292" s="197"/>
      <c r="M292" s="247"/>
      <c r="N292" s="247"/>
      <c r="O292" s="197"/>
      <c r="P292" s="196"/>
      <c r="Q292" s="197"/>
      <c r="R292" s="257" t="str">
        <f>IF($E$7="OUI","A","")</f>
        <v/>
      </c>
      <c r="S292" s="197"/>
      <c r="T292" s="197"/>
      <c r="U292" s="196"/>
      <c r="V292" s="197"/>
      <c r="W292" s="196"/>
      <c r="X292" s="198" t="str">
        <f t="shared" ref="X292:X297" si="306">IF(B292="","",COUNT(C292:W292))</f>
        <v/>
      </c>
      <c r="Y292" s="198" t="str">
        <f t="shared" ref="Y292:Y297" si="307">IF(B292="","",COUNTIF($AP292:$BJ292,"V"))</f>
        <v/>
      </c>
      <c r="Z292" s="198" t="str">
        <f t="shared" ref="Z292:Z297" si="308">IF(B292="","",COUNTIF($AP292:$BJ292,"N"))</f>
        <v/>
      </c>
      <c r="AA292" s="198" t="str">
        <f t="shared" ref="AA292:AA297" si="309">IF(B292="","",COUNTIF($AP292:$BJ292,"D"))</f>
        <v/>
      </c>
      <c r="AB292" s="198" t="str">
        <f t="shared" si="305"/>
        <v/>
      </c>
      <c r="AC292" s="198" t="str">
        <f t="shared" ref="AC292:AC297" si="310">IF(B292="","",SUM(C292:W292))</f>
        <v/>
      </c>
      <c r="AD292" s="198" t="str">
        <f>IF(B292="","",SUM(C291,G293,K294,P296,U295,W297))</f>
        <v/>
      </c>
      <c r="AE292" s="198" t="str">
        <f t="shared" ref="AE292:AE297" si="311">IF(B292="","",AC292-AD292)</f>
        <v/>
      </c>
      <c r="AF292" s="123" t="str">
        <f t="shared" ref="AF292:AF297" si="312">IF(B292="","",IF(BL292=1,"1er",IF(BL292=2,"2ème",IF(BL292=3,"3ème",IF(BL292=4,"4ème",IF(BL292=5,"5ème",IF(BL292=6,"6ème",IF(BL292=7,"7ème",""))))))))</f>
        <v/>
      </c>
      <c r="AG292" s="124"/>
      <c r="AP292" s="43" t="str">
        <f>IF(C291="","",IF(C292="","",IF(C291&lt;C292,"V",IF(C291&gt;C292,"D","N"))))</f>
        <v/>
      </c>
      <c r="AQ292" s="41"/>
      <c r="AR292" s="44"/>
      <c r="AS292" s="41"/>
      <c r="AT292" s="42" t="str">
        <f>IF(G292="","",IF(G293="","",IF(G292&gt;G293,"V",IF(G292&lt;G293,"D","N"))))</f>
        <v/>
      </c>
      <c r="AU292" s="41"/>
      <c r="AV292" s="44"/>
      <c r="AW292" s="41"/>
      <c r="AX292" s="43" t="str">
        <f>IF(K292="","",IF(K294="","",IF(K292&gt;K294,"V",IF(K292&lt;K294,"D","N"))))</f>
        <v/>
      </c>
      <c r="AY292" s="41"/>
      <c r="AZ292" s="44"/>
      <c r="BA292" s="41"/>
      <c r="BB292" s="41"/>
      <c r="BC292" s="42" t="str">
        <f>IF(P292="","",IF(P296="","",IF(P292&gt;P296,"V",IF(P292&lt;P296,"D","N"))))</f>
        <v/>
      </c>
      <c r="BD292" s="41"/>
      <c r="BE292" s="41"/>
      <c r="BF292" s="41"/>
      <c r="BG292" s="41"/>
      <c r="BH292" s="43" t="str">
        <f>IF(U292="","",IF(U295="","",IF(U292&gt;U295,"V",IF(U292&lt;U295,"D","N"))))</f>
        <v/>
      </c>
      <c r="BI292" s="41"/>
      <c r="BJ292" s="43" t="str">
        <f>IF(W292="","",IF(W297="","",IF(W292&gt;W297,"V",IF(W292&lt;W297,"D","N"))))</f>
        <v/>
      </c>
      <c r="BK292" s="27" t="str">
        <f t="shared" ref="BK292:BK297" si="313">IF(B292="","",IF(X292=0,"",AB292*1000000+AE292*1000+AC292))</f>
        <v/>
      </c>
      <c r="BL292" s="112" t="str">
        <f t="shared" ref="BL292:BL297" si="314">IF(BK292="","",RANK(BK292,$BK$291:$BK$297,0))</f>
        <v/>
      </c>
      <c r="BM292" s="122"/>
    </row>
    <row r="293" spans="1:65" ht="15" customHeight="1">
      <c r="A293" s="97"/>
      <c r="B293" s="203"/>
      <c r="C293" s="197"/>
      <c r="D293" s="196"/>
      <c r="E293" s="247"/>
      <c r="F293" s="197"/>
      <c r="G293" s="196"/>
      <c r="H293" s="197"/>
      <c r="I293" s="197"/>
      <c r="J293" s="196"/>
      <c r="K293" s="197"/>
      <c r="L293" s="257" t="str">
        <f>IF($E$7="OUI","A","")</f>
        <v/>
      </c>
      <c r="M293" s="197"/>
      <c r="N293" s="196"/>
      <c r="O293" s="257" t="str">
        <f>IF($E$7="OUI","A","")</f>
        <v/>
      </c>
      <c r="P293" s="197"/>
      <c r="Q293" s="196"/>
      <c r="R293" s="197"/>
      <c r="S293" s="196"/>
      <c r="T293" s="197"/>
      <c r="U293" s="257" t="str">
        <f>IF($E$7="OUI","A","")</f>
        <v/>
      </c>
      <c r="V293" s="197"/>
      <c r="W293" s="197"/>
      <c r="X293" s="198" t="str">
        <f t="shared" si="306"/>
        <v/>
      </c>
      <c r="Y293" s="198" t="str">
        <f t="shared" si="307"/>
        <v/>
      </c>
      <c r="Z293" s="198" t="str">
        <f t="shared" si="308"/>
        <v/>
      </c>
      <c r="AA293" s="198" t="str">
        <f t="shared" si="309"/>
        <v/>
      </c>
      <c r="AB293" s="198" t="str">
        <f t="shared" si="305"/>
        <v/>
      </c>
      <c r="AC293" s="198" t="str">
        <f t="shared" si="310"/>
        <v/>
      </c>
      <c r="AD293" s="198" t="str">
        <f>IF(B293="","",SUM(D294,G292,J291,N295,Q297,S296))</f>
        <v/>
      </c>
      <c r="AE293" s="198" t="str">
        <f t="shared" si="311"/>
        <v/>
      </c>
      <c r="AF293" s="123" t="str">
        <f t="shared" si="312"/>
        <v/>
      </c>
      <c r="AG293" s="124"/>
      <c r="AP293" s="44"/>
      <c r="AQ293" s="43" t="str">
        <f>IF(D293="","",IF(D294="","",IF(D293&gt;D294,"V",IF(D293&lt;D294,"D","N"))))</f>
        <v/>
      </c>
      <c r="AR293" s="41"/>
      <c r="AS293" s="41"/>
      <c r="AT293" s="42" t="str">
        <f>IF(G292="","",IF(G293="","",IF(G292&lt;G293,"V",IF(G292&gt;G293,"D","N"))))</f>
        <v/>
      </c>
      <c r="AU293" s="41"/>
      <c r="AV293" s="41"/>
      <c r="AW293" s="42" t="str">
        <f>IF(J291="","",IF(J293="","",IF(J291&lt;J293,"V",IF(J291&gt;J293,"D","N"))))</f>
        <v/>
      </c>
      <c r="AX293" s="41"/>
      <c r="AY293" s="44"/>
      <c r="AZ293" s="41"/>
      <c r="BA293" s="42" t="str">
        <f>IF(N293="","",IF(N295="","",IF(N293&gt;N295,"V",IF(N293&lt;N295,"D","N"))))</f>
        <v/>
      </c>
      <c r="BB293" s="41"/>
      <c r="BC293" s="41"/>
      <c r="BD293" s="43" t="str">
        <f>IF(Q293="","",IF(Q297="","",IF(Q293&gt;Q297,"V",IF(Q293&lt;Q297,"D","N"))))</f>
        <v/>
      </c>
      <c r="BE293" s="41"/>
      <c r="BF293" s="43" t="str">
        <f>IF(S293="","",IF(S296="","",IF(S293&gt;S296,"V",IF(S293&lt;S296,"D","N"))))</f>
        <v/>
      </c>
      <c r="BG293" s="41"/>
      <c r="BH293" s="41"/>
      <c r="BI293" s="41"/>
      <c r="BJ293" s="41"/>
      <c r="BK293" s="27" t="str">
        <f t="shared" si="313"/>
        <v/>
      </c>
      <c r="BL293" s="112" t="str">
        <f t="shared" si="314"/>
        <v/>
      </c>
      <c r="BM293" s="122"/>
    </row>
    <row r="294" spans="1:65" ht="15" customHeight="1">
      <c r="A294" s="97"/>
      <c r="B294" s="203"/>
      <c r="C294" s="197"/>
      <c r="D294" s="196"/>
      <c r="E294" s="197"/>
      <c r="F294" s="257" t="str">
        <f>IF($E$7="OUI","A","")</f>
        <v/>
      </c>
      <c r="G294" s="197"/>
      <c r="H294" s="196"/>
      <c r="I294" s="197"/>
      <c r="J294" s="197"/>
      <c r="K294" s="196"/>
      <c r="L294" s="197"/>
      <c r="M294" s="197"/>
      <c r="N294" s="197"/>
      <c r="O294" s="196"/>
      <c r="P294" s="197"/>
      <c r="Q294" s="257" t="str">
        <f>IF($E$7="OUI","A","")</f>
        <v/>
      </c>
      <c r="R294" s="197"/>
      <c r="S294" s="197"/>
      <c r="T294" s="196"/>
      <c r="U294" s="197"/>
      <c r="V294" s="196"/>
      <c r="W294" s="257" t="str">
        <f>IF($E$7="OUI","A","")</f>
        <v/>
      </c>
      <c r="X294" s="198" t="str">
        <f t="shared" si="306"/>
        <v/>
      </c>
      <c r="Y294" s="198" t="str">
        <f t="shared" si="307"/>
        <v/>
      </c>
      <c r="Z294" s="198" t="str">
        <f t="shared" si="308"/>
        <v/>
      </c>
      <c r="AA294" s="198" t="str">
        <f t="shared" si="309"/>
        <v/>
      </c>
      <c r="AB294" s="198" t="str">
        <f t="shared" si="305"/>
        <v/>
      </c>
      <c r="AC294" s="198" t="str">
        <f t="shared" si="310"/>
        <v/>
      </c>
      <c r="AD294" s="198" t="str">
        <f>IF(B294="","",SUM(D293,H295,K292,O297,T291,V296))</f>
        <v/>
      </c>
      <c r="AE294" s="198" t="str">
        <f t="shared" si="311"/>
        <v/>
      </c>
      <c r="AF294" s="123" t="str">
        <f t="shared" si="312"/>
        <v/>
      </c>
      <c r="AG294" s="124"/>
      <c r="AP294" s="44"/>
      <c r="AQ294" s="43" t="str">
        <f>IF(D293="","",IF(D294="","",IF(D293&lt;D294,"V",IF(D293&gt;D294,"D","N"))))</f>
        <v/>
      </c>
      <c r="AR294" s="41"/>
      <c r="AS294" s="44"/>
      <c r="AT294" s="41"/>
      <c r="AU294" s="43" t="str">
        <f>IF(H294="","",IF(H295="","",IF(H294&gt;H295,"V",IF(H294&lt;H295,"D","N"))))</f>
        <v/>
      </c>
      <c r="AV294" s="44"/>
      <c r="AW294" s="41"/>
      <c r="AX294" s="42" t="str">
        <f>IF(K292="","",IF(K294="","",IF(K292&lt;K294,"V",IF(K292&gt;K294,"D","N"))))</f>
        <v/>
      </c>
      <c r="AY294" s="41"/>
      <c r="AZ294" s="41"/>
      <c r="BA294" s="41"/>
      <c r="BB294" s="42" t="str">
        <f>IF(O294="","",IF(O297="","",IF(O294&gt;O297,"V",IF(O294&lt;O297,"D","N"))))</f>
        <v/>
      </c>
      <c r="BC294" s="41"/>
      <c r="BD294" s="41"/>
      <c r="BE294" s="41"/>
      <c r="BF294" s="41"/>
      <c r="BG294" s="43" t="str">
        <f>IF(T291="","",IF(T294="","",IF(T291&lt;T294,"V",IF(T291&gt;T294,"D","N"))))</f>
        <v/>
      </c>
      <c r="BH294" s="41"/>
      <c r="BI294" s="43" t="str">
        <f>IF(V294="","",IF(V296="","",IF(V294&gt;V296,"V",IF(V294&lt;V296,"D","N"))))</f>
        <v/>
      </c>
      <c r="BJ294" s="41"/>
      <c r="BK294" s="27" t="str">
        <f t="shared" si="313"/>
        <v/>
      </c>
      <c r="BL294" s="112" t="str">
        <f t="shared" si="314"/>
        <v/>
      </c>
      <c r="BM294" s="122"/>
    </row>
    <row r="295" spans="1:65" ht="15" customHeight="1">
      <c r="A295" s="97"/>
      <c r="B295" s="203"/>
      <c r="C295" s="257" t="str">
        <f>IF($E$7="OUI","A","")</f>
        <v/>
      </c>
      <c r="D295" s="197"/>
      <c r="E295" s="196"/>
      <c r="F295" s="197"/>
      <c r="G295" s="197"/>
      <c r="H295" s="196"/>
      <c r="I295" s="197"/>
      <c r="J295" s="257" t="str">
        <f>IF($E$7="OUI","A","")</f>
        <v/>
      </c>
      <c r="K295" s="197"/>
      <c r="L295" s="196"/>
      <c r="M295" s="197"/>
      <c r="N295" s="196"/>
      <c r="O295" s="197"/>
      <c r="P295" s="197"/>
      <c r="Q295" s="197"/>
      <c r="R295" s="196"/>
      <c r="S295" s="247"/>
      <c r="T295" s="197"/>
      <c r="U295" s="196"/>
      <c r="V295" s="257" t="str">
        <f>IF($E$7="OUI","A","")</f>
        <v/>
      </c>
      <c r="W295" s="197"/>
      <c r="X295" s="198" t="str">
        <f t="shared" si="306"/>
        <v/>
      </c>
      <c r="Y295" s="198" t="str">
        <f t="shared" si="307"/>
        <v/>
      </c>
      <c r="Z295" s="198" t="str">
        <f t="shared" si="308"/>
        <v/>
      </c>
      <c r="AA295" s="198" t="str">
        <f t="shared" si="309"/>
        <v/>
      </c>
      <c r="AB295" s="198" t="str">
        <f t="shared" si="305"/>
        <v/>
      </c>
      <c r="AC295" s="198" t="str">
        <f t="shared" si="310"/>
        <v/>
      </c>
      <c r="AD295" s="198" t="str">
        <f>IF(B295="","",SUM(E296,H294,L297,N293,R291,U292))</f>
        <v/>
      </c>
      <c r="AE295" s="198" t="str">
        <f t="shared" si="311"/>
        <v/>
      </c>
      <c r="AF295" s="123" t="str">
        <f t="shared" si="312"/>
        <v/>
      </c>
      <c r="AG295" s="124"/>
      <c r="AP295" s="41"/>
      <c r="AQ295" s="44"/>
      <c r="AR295" s="43" t="str">
        <f>IF(E295="","",IF(E296="","",IF(E295&gt;E296,"V",IF(E295&lt;E296,"D","N"))))</f>
        <v/>
      </c>
      <c r="AS295" s="44"/>
      <c r="AT295" s="41"/>
      <c r="AU295" s="43" t="str">
        <f>IF(H294="","",IF(H295="","",IF(H294&lt;H295,"V",IF(H294&gt;H295,"D","N"))))</f>
        <v/>
      </c>
      <c r="AV295" s="41"/>
      <c r="AW295" s="44"/>
      <c r="AX295" s="41"/>
      <c r="AY295" s="43" t="str">
        <f>IF(L295="","",IF(L297="","",IF(L295&gt;L297,"V",IF(L295&lt;L297,"D","N"))))</f>
        <v/>
      </c>
      <c r="AZ295" s="44"/>
      <c r="BA295" s="43" t="str">
        <f>IF(N293="","",IF(N295="","",IF(N293&lt;N295,"V",IF(N293&gt;N295,"D","N"))))</f>
        <v/>
      </c>
      <c r="BB295" s="41"/>
      <c r="BC295" s="41"/>
      <c r="BD295" s="44"/>
      <c r="BE295" s="42" t="str">
        <f>IF(R291="","",IF(R295="","",IF(R291&lt;R295,"V",IF(R291&gt;R295,"D","N"))))</f>
        <v/>
      </c>
      <c r="BF295" s="44"/>
      <c r="BG295" s="44"/>
      <c r="BH295" s="42" t="str">
        <f>IF(U292="","",IF(U295="","",IF(U292&lt;U295,"V",IF(U292&gt;U295,"D","N"))))</f>
        <v/>
      </c>
      <c r="BI295" s="44"/>
      <c r="BJ295" s="44"/>
      <c r="BK295" s="27" t="str">
        <f t="shared" si="313"/>
        <v/>
      </c>
      <c r="BL295" s="112" t="str">
        <f t="shared" si="314"/>
        <v/>
      </c>
      <c r="BM295" s="122"/>
    </row>
    <row r="296" spans="1:65" ht="15" customHeight="1">
      <c r="A296" s="97"/>
      <c r="B296" s="203"/>
      <c r="C296" s="247"/>
      <c r="D296" s="197"/>
      <c r="E296" s="196"/>
      <c r="F296" s="197"/>
      <c r="G296" s="257" t="str">
        <f>IF($E$7="OUI","A","")</f>
        <v/>
      </c>
      <c r="H296" s="197"/>
      <c r="I296" s="196"/>
      <c r="J296" s="197"/>
      <c r="K296" s="257" t="str">
        <f>IF($E$7="OUI","A","")</f>
        <v/>
      </c>
      <c r="L296" s="197"/>
      <c r="M296" s="196"/>
      <c r="N296" s="197"/>
      <c r="O296" s="197"/>
      <c r="P296" s="196"/>
      <c r="Q296" s="197"/>
      <c r="R296" s="197"/>
      <c r="S296" s="196"/>
      <c r="T296" s="257" t="str">
        <f>IF($E$7="OUI","A","")</f>
        <v/>
      </c>
      <c r="U296" s="197"/>
      <c r="V296" s="196"/>
      <c r="W296" s="197"/>
      <c r="X296" s="198" t="str">
        <f t="shared" si="306"/>
        <v/>
      </c>
      <c r="Y296" s="198" t="str">
        <f t="shared" si="307"/>
        <v/>
      </c>
      <c r="Z296" s="198" t="str">
        <f t="shared" si="308"/>
        <v/>
      </c>
      <c r="AA296" s="198" t="str">
        <f t="shared" si="309"/>
        <v/>
      </c>
      <c r="AB296" s="198" t="str">
        <f t="shared" si="305"/>
        <v/>
      </c>
      <c r="AC296" s="198" t="str">
        <f t="shared" si="310"/>
        <v/>
      </c>
      <c r="AD296" s="198" t="str">
        <f>IF(B296="","",SUM(E295,I297,M291,P292,S293,V294))</f>
        <v/>
      </c>
      <c r="AE296" s="198" t="str">
        <f t="shared" si="311"/>
        <v/>
      </c>
      <c r="AF296" s="123" t="str">
        <f t="shared" si="312"/>
        <v/>
      </c>
      <c r="AG296" s="124"/>
      <c r="AP296" s="41"/>
      <c r="AQ296" s="44"/>
      <c r="AR296" s="43" t="str">
        <f>IF(E295="","",IF(E296="","",IF(E295&lt;E296,"V",IF(E295&gt;E296,"D","N"))))</f>
        <v/>
      </c>
      <c r="AS296" s="41"/>
      <c r="AT296" s="41"/>
      <c r="AU296" s="44"/>
      <c r="AV296" s="43" t="str">
        <f>IF(I296="","",IF(I297="","",IF(I296&gt;I297,"V",IF(I296&lt;I297,"D","N"))))</f>
        <v/>
      </c>
      <c r="AW296" s="41"/>
      <c r="AX296" s="44"/>
      <c r="AY296" s="41"/>
      <c r="AZ296" s="43" t="str">
        <f>IF(M291="","",IF(M296="","",IF(M291&lt;M296,"V",IF(M291&gt;M296,"D","N"))))</f>
        <v/>
      </c>
      <c r="BA296" s="44"/>
      <c r="BB296" s="41"/>
      <c r="BC296" s="42" t="str">
        <f>IF(P292="","",IF(P296="","",IF(P292&lt;P296,"V",IF(P292&gt;P296,"D","N"))))</f>
        <v/>
      </c>
      <c r="BD296" s="41"/>
      <c r="BE296" s="41"/>
      <c r="BF296" s="43" t="str">
        <f>IF(S293="","",IF(S296="","",IF(S293&lt;S296,"V",IF(S293&gt;S296,"D","N"))))</f>
        <v/>
      </c>
      <c r="BG296" s="41"/>
      <c r="BH296" s="41"/>
      <c r="BI296" s="43" t="str">
        <f>IF(V294="","",IF(V296="","",IF(V294&lt;V296,"V",IF(V294&gt;V296,"D","N"))))</f>
        <v/>
      </c>
      <c r="BJ296" s="41"/>
      <c r="BK296" s="27" t="str">
        <f t="shared" si="313"/>
        <v/>
      </c>
      <c r="BL296" s="112" t="str">
        <f t="shared" si="314"/>
        <v/>
      </c>
      <c r="BM296" s="122"/>
    </row>
    <row r="297" spans="1:65" ht="15" customHeight="1">
      <c r="A297" s="97"/>
      <c r="B297" s="203"/>
      <c r="C297" s="197"/>
      <c r="D297" s="257" t="str">
        <f>IF($E$7="OUI","A","")</f>
        <v/>
      </c>
      <c r="E297" s="197"/>
      <c r="F297" s="196"/>
      <c r="G297" s="197"/>
      <c r="H297" s="197"/>
      <c r="I297" s="196"/>
      <c r="J297" s="197"/>
      <c r="K297" s="197"/>
      <c r="L297" s="196"/>
      <c r="M297" s="257" t="str">
        <f>IF($E$7="OUI","A","")</f>
        <v/>
      </c>
      <c r="N297" s="197"/>
      <c r="O297" s="196"/>
      <c r="P297" s="197"/>
      <c r="Q297" s="196"/>
      <c r="R297" s="247"/>
      <c r="S297" s="257" t="str">
        <f>IF($E$7="OUI","A","")</f>
        <v/>
      </c>
      <c r="T297" s="197"/>
      <c r="U297" s="247"/>
      <c r="V297" s="197"/>
      <c r="W297" s="196"/>
      <c r="X297" s="198" t="str">
        <f t="shared" si="306"/>
        <v/>
      </c>
      <c r="Y297" s="198" t="str">
        <f t="shared" si="307"/>
        <v/>
      </c>
      <c r="Z297" s="198" t="str">
        <f t="shared" si="308"/>
        <v/>
      </c>
      <c r="AA297" s="198" t="str">
        <f t="shared" si="309"/>
        <v/>
      </c>
      <c r="AB297" s="198" t="str">
        <f t="shared" si="305"/>
        <v/>
      </c>
      <c r="AC297" s="198" t="str">
        <f t="shared" si="310"/>
        <v/>
      </c>
      <c r="AD297" s="198" t="str">
        <f>IF(B297="","",SUM(F291,I296,L295,O294,Q293,W292))</f>
        <v/>
      </c>
      <c r="AE297" s="198" t="str">
        <f t="shared" si="311"/>
        <v/>
      </c>
      <c r="AF297" s="123" t="str">
        <f t="shared" si="312"/>
        <v/>
      </c>
      <c r="AG297" s="124"/>
      <c r="AP297" s="41"/>
      <c r="AQ297" s="44"/>
      <c r="AR297" s="41"/>
      <c r="AS297" s="43" t="str">
        <f>IF(F291="","",IF(F297="","",IF(F291&lt;F297,"V",IF(F291&gt;F297,"D","N"))))</f>
        <v/>
      </c>
      <c r="AT297" s="41"/>
      <c r="AU297" s="44"/>
      <c r="AV297" s="43" t="str">
        <f>IF(I296="","",IF(I297="","",IF(I296&lt;I297,"V",IF(I296&gt;I297,"D","N"))))</f>
        <v/>
      </c>
      <c r="AW297" s="41"/>
      <c r="AX297" s="44"/>
      <c r="AY297" s="43" t="str">
        <f>IF(L295="","",IF(L297="","",IF(L295&lt;L297,"V",IF(L295&gt;L297,"D","N"))))</f>
        <v/>
      </c>
      <c r="AZ297" s="41"/>
      <c r="BA297" s="44"/>
      <c r="BB297" s="43" t="str">
        <f>IF(O294="","",IF(O297="","",IF(O294&lt;O297,"V",IF(O294&gt;O297,"D","N"))))</f>
        <v/>
      </c>
      <c r="BC297" s="44"/>
      <c r="BD297" s="43" t="str">
        <f>IF(Q293="","",IF(Q297="","",IF(Q293&lt;Q297,"V",IF(Q293&gt;Q297,"D","N"))))</f>
        <v/>
      </c>
      <c r="BE297" s="41"/>
      <c r="BF297" s="41"/>
      <c r="BG297" s="41"/>
      <c r="BH297" s="41"/>
      <c r="BI297" s="41"/>
      <c r="BJ297" s="43" t="str">
        <f>IF(W292="","",IF(W297="","",IF(W292&lt;W297,"V",IF(W292&gt;W297,"D","N"))))</f>
        <v/>
      </c>
      <c r="BK297" s="27" t="str">
        <f t="shared" si="313"/>
        <v/>
      </c>
      <c r="BL297" s="112" t="str">
        <f t="shared" si="314"/>
        <v/>
      </c>
      <c r="BM297" s="122"/>
    </row>
    <row r="298" spans="1:65">
      <c r="A298" s="97"/>
    </row>
    <row r="299" spans="1:65">
      <c r="A299" s="97"/>
    </row>
    <row r="300" spans="1:65" ht="15" customHeight="1">
      <c r="A300" s="97"/>
      <c r="B300" s="244" t="s">
        <v>306</v>
      </c>
      <c r="C300" s="76"/>
      <c r="D300" s="77"/>
      <c r="E300" s="78"/>
      <c r="F300" s="77"/>
      <c r="G300" s="77"/>
      <c r="H300" s="77"/>
      <c r="I300" s="79"/>
      <c r="J300" s="77"/>
      <c r="K300" s="77"/>
      <c r="L300" s="34" t="s">
        <v>366</v>
      </c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80"/>
      <c r="X300" s="81"/>
      <c r="Y300" s="77"/>
      <c r="Z300" s="77" t="str">
        <f>"SUIVI DES MATCHS (G="&amp;IF($E$4="",0,$E$4)&amp;"pts / N="&amp;IF($E$5="",0,$E$5)&amp;"pts / P="&amp;IF($E$6="",0,$E$6)&amp;"pts)"</f>
        <v>SUIVI DES MATCHS (G=0pts / N=0pts / P=0pts)</v>
      </c>
      <c r="AA300" s="77"/>
      <c r="AB300" s="82"/>
      <c r="AC300" s="76"/>
      <c r="AD300" s="77" t="s">
        <v>221</v>
      </c>
      <c r="AE300" s="80"/>
      <c r="AF300" s="290" t="s">
        <v>349</v>
      </c>
      <c r="AG300" s="229" t="s">
        <v>349</v>
      </c>
      <c r="AP300" s="52"/>
      <c r="AQ300" s="46"/>
      <c r="AR300" s="47"/>
      <c r="AS300" s="46"/>
      <c r="AT300" s="46"/>
      <c r="AU300" s="46"/>
      <c r="AV300" s="46"/>
      <c r="AW300" s="46"/>
      <c r="AX300" s="46"/>
      <c r="AY300" s="48" t="s">
        <v>230</v>
      </c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108" t="s">
        <v>334</v>
      </c>
      <c r="BL300" s="108" t="s">
        <v>229</v>
      </c>
      <c r="BM300" s="121"/>
    </row>
    <row r="301" spans="1:65" ht="15" customHeight="1">
      <c r="A301" s="97"/>
      <c r="B301" s="74" t="s">
        <v>317</v>
      </c>
      <c r="C301" s="74" t="s">
        <v>217</v>
      </c>
      <c r="D301" s="74" t="s">
        <v>218</v>
      </c>
      <c r="E301" s="74" t="s">
        <v>219</v>
      </c>
      <c r="F301" s="74" t="s">
        <v>241</v>
      </c>
      <c r="G301" s="74" t="s">
        <v>242</v>
      </c>
      <c r="H301" s="74" t="s">
        <v>243</v>
      </c>
      <c r="I301" s="74" t="s">
        <v>246</v>
      </c>
      <c r="J301" s="74" t="s">
        <v>247</v>
      </c>
      <c r="K301" s="74" t="s">
        <v>248</v>
      </c>
      <c r="L301" s="74" t="s">
        <v>249</v>
      </c>
      <c r="M301" s="74" t="s">
        <v>250</v>
      </c>
      <c r="N301" s="74" t="s">
        <v>251</v>
      </c>
      <c r="O301" s="74" t="s">
        <v>252</v>
      </c>
      <c r="P301" s="74" t="s">
        <v>253</v>
      </c>
      <c r="Q301" s="74" t="s">
        <v>254</v>
      </c>
      <c r="R301" s="74" t="s">
        <v>255</v>
      </c>
      <c r="S301" s="74" t="s">
        <v>256</v>
      </c>
      <c r="T301" s="74" t="s">
        <v>257</v>
      </c>
      <c r="U301" s="74" t="s">
        <v>258</v>
      </c>
      <c r="V301" s="74" t="s">
        <v>259</v>
      </c>
      <c r="W301" s="74" t="s">
        <v>260</v>
      </c>
      <c r="X301" s="74" t="s">
        <v>222</v>
      </c>
      <c r="Y301" s="74" t="s">
        <v>223</v>
      </c>
      <c r="Z301" s="74" t="s">
        <v>224</v>
      </c>
      <c r="AA301" s="74" t="s">
        <v>225</v>
      </c>
      <c r="AB301" s="74" t="s">
        <v>220</v>
      </c>
      <c r="AC301" s="74" t="s">
        <v>226</v>
      </c>
      <c r="AD301" s="74" t="s">
        <v>227</v>
      </c>
      <c r="AE301" s="74" t="s">
        <v>270</v>
      </c>
      <c r="AF301" s="291"/>
      <c r="AG301" s="245" t="s">
        <v>368</v>
      </c>
      <c r="AP301" s="30" t="s">
        <v>217</v>
      </c>
      <c r="AQ301" s="30" t="s">
        <v>218</v>
      </c>
      <c r="AR301" s="30" t="s">
        <v>219</v>
      </c>
      <c r="AS301" s="30" t="s">
        <v>241</v>
      </c>
      <c r="AT301" s="30" t="s">
        <v>242</v>
      </c>
      <c r="AU301" s="30" t="s">
        <v>243</v>
      </c>
      <c r="AV301" s="30" t="s">
        <v>246</v>
      </c>
      <c r="AW301" s="30" t="s">
        <v>247</v>
      </c>
      <c r="AX301" s="30" t="s">
        <v>248</v>
      </c>
      <c r="AY301" s="30" t="s">
        <v>249</v>
      </c>
      <c r="AZ301" s="30" t="s">
        <v>250</v>
      </c>
      <c r="BA301" s="30" t="s">
        <v>251</v>
      </c>
      <c r="BB301" s="30" t="s">
        <v>252</v>
      </c>
      <c r="BC301" s="30" t="s">
        <v>253</v>
      </c>
      <c r="BD301" s="30" t="s">
        <v>254</v>
      </c>
      <c r="BE301" s="30" t="s">
        <v>255</v>
      </c>
      <c r="BF301" s="30" t="s">
        <v>256</v>
      </c>
      <c r="BG301" s="30" t="s">
        <v>257</v>
      </c>
      <c r="BH301" s="30" t="s">
        <v>258</v>
      </c>
      <c r="BI301" s="30" t="s">
        <v>259</v>
      </c>
      <c r="BJ301" s="30" t="s">
        <v>260</v>
      </c>
      <c r="BK301" s="110" t="s">
        <v>335</v>
      </c>
      <c r="BL301" s="110" t="s">
        <v>336</v>
      </c>
      <c r="BM301" s="121"/>
    </row>
    <row r="302" spans="1:65" ht="15" customHeight="1">
      <c r="A302" s="97"/>
      <c r="B302" s="203"/>
      <c r="C302" s="196"/>
      <c r="D302" s="197"/>
      <c r="E302" s="197"/>
      <c r="F302" s="196"/>
      <c r="G302" s="197"/>
      <c r="H302" s="257" t="str">
        <f>IF($E$7="OUI","A","")</f>
        <v/>
      </c>
      <c r="I302" s="197"/>
      <c r="J302" s="196"/>
      <c r="K302" s="197"/>
      <c r="L302" s="197"/>
      <c r="M302" s="196"/>
      <c r="N302" s="257" t="str">
        <f>IF($E$7="OUI","A","")</f>
        <v/>
      </c>
      <c r="O302" s="247"/>
      <c r="P302" s="257" t="str">
        <f>IF($E$7="OUI","A","")</f>
        <v/>
      </c>
      <c r="Q302" s="197"/>
      <c r="R302" s="196"/>
      <c r="S302" s="197"/>
      <c r="T302" s="196"/>
      <c r="U302" s="197"/>
      <c r="V302" s="247"/>
      <c r="W302" s="197"/>
      <c r="X302" s="198" t="str">
        <f>IF(B302="","",COUNT(C302:W302))</f>
        <v/>
      </c>
      <c r="Y302" s="198" t="str">
        <f>IF(B302="","",COUNTIF($AP302:$BJ302,"V"))</f>
        <v/>
      </c>
      <c r="Z302" s="198" t="str">
        <f>IF(B302="","",COUNTIF($AP302:$BJ302,"N"))</f>
        <v/>
      </c>
      <c r="AA302" s="198" t="str">
        <f>IF(B302="","",COUNTIF($AP302:$BJ302,"D"))</f>
        <v/>
      </c>
      <c r="AB302" s="198" t="str">
        <f t="shared" ref="AB302:AB308" si="315">IF(B302="","",(Y302*$E$4)+(Z302*$E$5)+(AA302*$E$6))</f>
        <v/>
      </c>
      <c r="AC302" s="198" t="str">
        <f>IF(B302="","",SUM(C302:W302))</f>
        <v/>
      </c>
      <c r="AD302" s="198" t="str">
        <f>IF(B302="","",SUM(C303,F308,J304,M307,R306,T305))</f>
        <v/>
      </c>
      <c r="AE302" s="198" t="str">
        <f>IF(B302="","",AC302-AD302)</f>
        <v/>
      </c>
      <c r="AF302" s="123" t="str">
        <f>IF(B302="","",IF(BL302=1,"1er",IF(BL302=2,"2ème",IF(BL302=3,"3ème",IF(BL302=4,"4ème",IF(BL302=5,"5ème",IF(BL302=6,"6ème",IF(BL302=7,"7ème",""))))))))</f>
        <v/>
      </c>
      <c r="AG302" s="124"/>
      <c r="AP302" s="43" t="str">
        <f>IF(C302="","",IF(C303="","",IF(C302&gt;C303,"V",IF(C302&lt;C303,"D","N"))))</f>
        <v/>
      </c>
      <c r="AQ302" s="41"/>
      <c r="AR302" s="44"/>
      <c r="AS302" s="43" t="str">
        <f>IF(F302="","",IF(F308="","",IF(F302&gt;F308,"V",IF(F302&lt;F308,"D","N"))))</f>
        <v/>
      </c>
      <c r="AT302" s="41"/>
      <c r="AU302" s="44"/>
      <c r="AV302" s="41"/>
      <c r="AW302" s="43" t="str">
        <f>IF(J302="","",IF(J304="","",IF(J302&gt;J304,"V",IF(J302&lt;J304,"D","N"))))</f>
        <v/>
      </c>
      <c r="AX302" s="41"/>
      <c r="AY302" s="44"/>
      <c r="AZ302" s="43" t="str">
        <f>IF(M302="","",IF(M307="","",IF(M302&gt;M307,"V",IF(M302&lt;M307,"D","N"))))</f>
        <v/>
      </c>
      <c r="BA302" s="41"/>
      <c r="BB302" s="44"/>
      <c r="BC302" s="41"/>
      <c r="BD302" s="44"/>
      <c r="BE302" s="42" t="str">
        <f>IF(R302="","",IF(R306="","",IF(R302&gt;R306,"V",IF(R302&lt;R306,"D","N"))))</f>
        <v/>
      </c>
      <c r="BF302" s="44"/>
      <c r="BG302" s="42" t="str">
        <f>IF(T302="","",IF(T305="","",IF(T302&gt;T305,"V",IF(T302&lt;T305,"D","N"))))</f>
        <v/>
      </c>
      <c r="BH302" s="44"/>
      <c r="BI302" s="44"/>
      <c r="BJ302" s="44"/>
      <c r="BK302" s="27" t="str">
        <f>IF(B302="","",IF(X302=0,"",AB302*1000000+AE302*1000+AC302))</f>
        <v/>
      </c>
      <c r="BL302" s="112" t="str">
        <f>IF(BK302="","",RANK(BK302,$BK$302:$BK$308,0))</f>
        <v/>
      </c>
      <c r="BM302" s="122"/>
    </row>
    <row r="303" spans="1:65" ht="15" customHeight="1">
      <c r="A303" s="97"/>
      <c r="B303" s="203"/>
      <c r="C303" s="196"/>
      <c r="D303" s="197"/>
      <c r="E303" s="257" t="str">
        <f>IF($E$7="OUI","A","")</f>
        <v/>
      </c>
      <c r="F303" s="197"/>
      <c r="G303" s="196"/>
      <c r="H303" s="197"/>
      <c r="I303" s="257" t="str">
        <f>IF($E$7="OUI","A","")</f>
        <v/>
      </c>
      <c r="J303" s="197"/>
      <c r="K303" s="196"/>
      <c r="L303" s="197"/>
      <c r="M303" s="247"/>
      <c r="N303" s="247"/>
      <c r="O303" s="197"/>
      <c r="P303" s="196"/>
      <c r="Q303" s="197"/>
      <c r="R303" s="257" t="str">
        <f>IF($E$7="OUI","A","")</f>
        <v/>
      </c>
      <c r="S303" s="197"/>
      <c r="T303" s="197"/>
      <c r="U303" s="196"/>
      <c r="V303" s="197"/>
      <c r="W303" s="196"/>
      <c r="X303" s="198" t="str">
        <f t="shared" ref="X303:X308" si="316">IF(B303="","",COUNT(C303:W303))</f>
        <v/>
      </c>
      <c r="Y303" s="198" t="str">
        <f t="shared" ref="Y303:Y308" si="317">IF(B303="","",COUNTIF($AP303:$BJ303,"V"))</f>
        <v/>
      </c>
      <c r="Z303" s="198" t="str">
        <f t="shared" ref="Z303:Z308" si="318">IF(B303="","",COUNTIF($AP303:$BJ303,"N"))</f>
        <v/>
      </c>
      <c r="AA303" s="198" t="str">
        <f t="shared" ref="AA303:AA308" si="319">IF(B303="","",COUNTIF($AP303:$BJ303,"D"))</f>
        <v/>
      </c>
      <c r="AB303" s="198" t="str">
        <f t="shared" si="315"/>
        <v/>
      </c>
      <c r="AC303" s="198" t="str">
        <f t="shared" ref="AC303:AC308" si="320">IF(B303="","",SUM(C303:W303))</f>
        <v/>
      </c>
      <c r="AD303" s="198" t="str">
        <f>IF(B303="","",SUM(C302,G304,K305,P307,U306,W308))</f>
        <v/>
      </c>
      <c r="AE303" s="198" t="str">
        <f t="shared" ref="AE303:AE308" si="321">IF(B303="","",AC303-AD303)</f>
        <v/>
      </c>
      <c r="AF303" s="123" t="str">
        <f t="shared" ref="AF303:AF308" si="322">IF(B303="","",IF(BL303=1,"1er",IF(BL303=2,"2ème",IF(BL303=3,"3ème",IF(BL303=4,"4ème",IF(BL303=5,"5ème",IF(BL303=6,"6ème",IF(BL303=7,"7ème",""))))))))</f>
        <v/>
      </c>
      <c r="AG303" s="124"/>
      <c r="AP303" s="43" t="str">
        <f>IF(C302="","",IF(C303="","",IF(C302&lt;C303,"V",IF(C302&gt;C303,"D","N"))))</f>
        <v/>
      </c>
      <c r="AQ303" s="41"/>
      <c r="AR303" s="44"/>
      <c r="AS303" s="41"/>
      <c r="AT303" s="42" t="str">
        <f>IF(G303="","",IF(G304="","",IF(G303&gt;G304,"V",IF(G303&lt;G304,"D","N"))))</f>
        <v/>
      </c>
      <c r="AU303" s="41"/>
      <c r="AV303" s="44"/>
      <c r="AW303" s="41"/>
      <c r="AX303" s="43" t="str">
        <f>IF(K303="","",IF(K305="","",IF(K303&gt;K305,"V",IF(K303&lt;K305,"D","N"))))</f>
        <v/>
      </c>
      <c r="AY303" s="41"/>
      <c r="AZ303" s="44"/>
      <c r="BA303" s="41"/>
      <c r="BB303" s="41"/>
      <c r="BC303" s="42" t="str">
        <f>IF(P303="","",IF(P307="","",IF(P303&gt;P307,"V",IF(P303&lt;P307,"D","N"))))</f>
        <v/>
      </c>
      <c r="BD303" s="41"/>
      <c r="BE303" s="41"/>
      <c r="BF303" s="41"/>
      <c r="BG303" s="41"/>
      <c r="BH303" s="43" t="str">
        <f>IF(U303="","",IF(U306="","",IF(U303&gt;U306,"V",IF(U303&lt;U306,"D","N"))))</f>
        <v/>
      </c>
      <c r="BI303" s="41"/>
      <c r="BJ303" s="43" t="str">
        <f>IF(W303="","",IF(W308="","",IF(W303&gt;W308,"V",IF(W303&lt;W308,"D","N"))))</f>
        <v/>
      </c>
      <c r="BK303" s="27" t="str">
        <f t="shared" ref="BK303:BK308" si="323">IF(B303="","",IF(X303=0,"",AB303*1000000+AE303*1000+AC303))</f>
        <v/>
      </c>
      <c r="BL303" s="112" t="str">
        <f t="shared" ref="BL303:BL308" si="324">IF(BK303="","",RANK(BK303,$BK$302:$BK$308,0))</f>
        <v/>
      </c>
      <c r="BM303" s="122"/>
    </row>
    <row r="304" spans="1:65" ht="15" customHeight="1">
      <c r="A304" s="97"/>
      <c r="B304" s="203"/>
      <c r="C304" s="197"/>
      <c r="D304" s="196"/>
      <c r="E304" s="247"/>
      <c r="F304" s="197"/>
      <c r="G304" s="196"/>
      <c r="H304" s="197"/>
      <c r="I304" s="197"/>
      <c r="J304" s="196"/>
      <c r="K304" s="197"/>
      <c r="L304" s="257" t="str">
        <f>IF($E$7="OUI","A","")</f>
        <v/>
      </c>
      <c r="M304" s="197"/>
      <c r="N304" s="196"/>
      <c r="O304" s="257" t="str">
        <f>IF($E$7="OUI","A","")</f>
        <v/>
      </c>
      <c r="P304" s="197"/>
      <c r="Q304" s="196"/>
      <c r="R304" s="197"/>
      <c r="S304" s="196"/>
      <c r="T304" s="197"/>
      <c r="U304" s="257" t="str">
        <f>IF($E$7="OUI","A","")</f>
        <v/>
      </c>
      <c r="V304" s="197"/>
      <c r="W304" s="197"/>
      <c r="X304" s="198" t="str">
        <f t="shared" si="316"/>
        <v/>
      </c>
      <c r="Y304" s="198" t="str">
        <f t="shared" si="317"/>
        <v/>
      </c>
      <c r="Z304" s="198" t="str">
        <f t="shared" si="318"/>
        <v/>
      </c>
      <c r="AA304" s="198" t="str">
        <f t="shared" si="319"/>
        <v/>
      </c>
      <c r="AB304" s="198" t="str">
        <f t="shared" si="315"/>
        <v/>
      </c>
      <c r="AC304" s="198" t="str">
        <f t="shared" si="320"/>
        <v/>
      </c>
      <c r="AD304" s="198" t="str">
        <f>IF(B304="","",SUM(D305,G303,J302,N306,Q308,S307))</f>
        <v/>
      </c>
      <c r="AE304" s="198" t="str">
        <f t="shared" si="321"/>
        <v/>
      </c>
      <c r="AF304" s="123" t="str">
        <f t="shared" si="322"/>
        <v/>
      </c>
      <c r="AG304" s="124"/>
      <c r="AP304" s="44"/>
      <c r="AQ304" s="43" t="str">
        <f>IF(D304="","",IF(D305="","",IF(D304&gt;D305,"V",IF(D304&lt;D305,"D","N"))))</f>
        <v/>
      </c>
      <c r="AR304" s="41"/>
      <c r="AS304" s="41"/>
      <c r="AT304" s="42" t="str">
        <f>IF(G303="","",IF(G304="","",IF(G303&lt;G304,"V",IF(G303&gt;G304,"D","N"))))</f>
        <v/>
      </c>
      <c r="AU304" s="41"/>
      <c r="AV304" s="41"/>
      <c r="AW304" s="42" t="str">
        <f>IF(J302="","",IF(J304="","",IF(J302&lt;J304,"V",IF(J302&gt;J304,"D","N"))))</f>
        <v/>
      </c>
      <c r="AX304" s="41"/>
      <c r="AY304" s="44"/>
      <c r="AZ304" s="41"/>
      <c r="BA304" s="42" t="str">
        <f>IF(N304="","",IF(N306="","",IF(N304&gt;N306,"V",IF(N304&lt;N306,"D","N"))))</f>
        <v/>
      </c>
      <c r="BB304" s="41"/>
      <c r="BC304" s="41"/>
      <c r="BD304" s="43" t="str">
        <f>IF(Q304="","",IF(Q308="","",IF(Q304&gt;Q308,"V",IF(Q304&lt;Q308,"D","N"))))</f>
        <v/>
      </c>
      <c r="BE304" s="41"/>
      <c r="BF304" s="43" t="str">
        <f>IF(S304="","",IF(S307="","",IF(S304&gt;S307,"V",IF(S304&lt;S307,"D","N"))))</f>
        <v/>
      </c>
      <c r="BG304" s="41"/>
      <c r="BH304" s="41"/>
      <c r="BI304" s="41"/>
      <c r="BJ304" s="41"/>
      <c r="BK304" s="27" t="str">
        <f t="shared" si="323"/>
        <v/>
      </c>
      <c r="BL304" s="112" t="str">
        <f t="shared" si="324"/>
        <v/>
      </c>
      <c r="BM304" s="122"/>
    </row>
    <row r="305" spans="1:65" ht="15" customHeight="1">
      <c r="A305" s="97"/>
      <c r="B305" s="203"/>
      <c r="C305" s="197"/>
      <c r="D305" s="196"/>
      <c r="E305" s="197"/>
      <c r="F305" s="257" t="str">
        <f>IF($E$7="OUI","A","")</f>
        <v/>
      </c>
      <c r="G305" s="197"/>
      <c r="H305" s="196"/>
      <c r="I305" s="197"/>
      <c r="J305" s="197"/>
      <c r="K305" s="196"/>
      <c r="L305" s="197"/>
      <c r="M305" s="197"/>
      <c r="N305" s="197"/>
      <c r="O305" s="196"/>
      <c r="P305" s="197"/>
      <c r="Q305" s="257" t="str">
        <f>IF($E$7="OUI","A","")</f>
        <v/>
      </c>
      <c r="R305" s="197"/>
      <c r="S305" s="197"/>
      <c r="T305" s="196"/>
      <c r="U305" s="197"/>
      <c r="V305" s="196"/>
      <c r="W305" s="257" t="str">
        <f>IF($E$7="OUI","A","")</f>
        <v/>
      </c>
      <c r="X305" s="198" t="str">
        <f t="shared" si="316"/>
        <v/>
      </c>
      <c r="Y305" s="198" t="str">
        <f t="shared" si="317"/>
        <v/>
      </c>
      <c r="Z305" s="198" t="str">
        <f t="shared" si="318"/>
        <v/>
      </c>
      <c r="AA305" s="198" t="str">
        <f t="shared" si="319"/>
        <v/>
      </c>
      <c r="AB305" s="198" t="str">
        <f t="shared" si="315"/>
        <v/>
      </c>
      <c r="AC305" s="198" t="str">
        <f t="shared" si="320"/>
        <v/>
      </c>
      <c r="AD305" s="198" t="str">
        <f>IF(B305="","",SUM(D304,H306,K303,O308,T302,V307))</f>
        <v/>
      </c>
      <c r="AE305" s="198" t="str">
        <f t="shared" si="321"/>
        <v/>
      </c>
      <c r="AF305" s="123" t="str">
        <f t="shared" si="322"/>
        <v/>
      </c>
      <c r="AG305" s="124"/>
      <c r="AP305" s="44"/>
      <c r="AQ305" s="43" t="str">
        <f>IF(D304="","",IF(D305="","",IF(D304&lt;D305,"V",IF(D304&gt;D305,"D","N"))))</f>
        <v/>
      </c>
      <c r="AR305" s="41"/>
      <c r="AS305" s="44"/>
      <c r="AT305" s="41"/>
      <c r="AU305" s="43" t="str">
        <f>IF(H305="","",IF(H306="","",IF(H305&gt;H306,"V",IF(H305&lt;H306,"D","N"))))</f>
        <v/>
      </c>
      <c r="AV305" s="44"/>
      <c r="AW305" s="41"/>
      <c r="AX305" s="42" t="str">
        <f>IF(K303="","",IF(K305="","",IF(K303&lt;K305,"V",IF(K303&gt;K305,"D","N"))))</f>
        <v/>
      </c>
      <c r="AY305" s="41"/>
      <c r="AZ305" s="41"/>
      <c r="BA305" s="41"/>
      <c r="BB305" s="42" t="str">
        <f>IF(O305="","",IF(O308="","",IF(O305&gt;O308,"V",IF(O305&lt;O308,"D","N"))))</f>
        <v/>
      </c>
      <c r="BC305" s="41"/>
      <c r="BD305" s="41"/>
      <c r="BE305" s="41"/>
      <c r="BF305" s="41"/>
      <c r="BG305" s="43" t="str">
        <f>IF(T302="","",IF(T305="","",IF(T302&lt;T305,"V",IF(T302&gt;T305,"D","N"))))</f>
        <v/>
      </c>
      <c r="BH305" s="41"/>
      <c r="BI305" s="43" t="str">
        <f>IF(V305="","",IF(V307="","",IF(V305&gt;V307,"V",IF(V305&lt;V307,"D","N"))))</f>
        <v/>
      </c>
      <c r="BJ305" s="41"/>
      <c r="BK305" s="27" t="str">
        <f t="shared" si="323"/>
        <v/>
      </c>
      <c r="BL305" s="112" t="str">
        <f t="shared" si="324"/>
        <v/>
      </c>
      <c r="BM305" s="122"/>
    </row>
    <row r="306" spans="1:65" ht="15" customHeight="1">
      <c r="A306" s="97"/>
      <c r="B306" s="203"/>
      <c r="C306" s="257" t="str">
        <f>IF($E$7="OUI","A","")</f>
        <v/>
      </c>
      <c r="D306" s="197"/>
      <c r="E306" s="196"/>
      <c r="F306" s="197"/>
      <c r="G306" s="197"/>
      <c r="H306" s="196"/>
      <c r="I306" s="197"/>
      <c r="J306" s="257" t="str">
        <f>IF($E$7="OUI","A","")</f>
        <v/>
      </c>
      <c r="K306" s="197"/>
      <c r="L306" s="196"/>
      <c r="M306" s="197"/>
      <c r="N306" s="196"/>
      <c r="O306" s="197"/>
      <c r="P306" s="197"/>
      <c r="Q306" s="197"/>
      <c r="R306" s="196"/>
      <c r="S306" s="247"/>
      <c r="T306" s="197"/>
      <c r="U306" s="196"/>
      <c r="V306" s="257" t="str">
        <f>IF($E$7="OUI","A","")</f>
        <v/>
      </c>
      <c r="W306" s="197"/>
      <c r="X306" s="198" t="str">
        <f t="shared" si="316"/>
        <v/>
      </c>
      <c r="Y306" s="198" t="str">
        <f t="shared" si="317"/>
        <v/>
      </c>
      <c r="Z306" s="198" t="str">
        <f t="shared" si="318"/>
        <v/>
      </c>
      <c r="AA306" s="198" t="str">
        <f t="shared" si="319"/>
        <v/>
      </c>
      <c r="AB306" s="198" t="str">
        <f t="shared" si="315"/>
        <v/>
      </c>
      <c r="AC306" s="198" t="str">
        <f t="shared" si="320"/>
        <v/>
      </c>
      <c r="AD306" s="198" t="str">
        <f>IF(B306="","",SUM(E307,H305,L308,N304,R302,U303))</f>
        <v/>
      </c>
      <c r="AE306" s="198" t="str">
        <f t="shared" si="321"/>
        <v/>
      </c>
      <c r="AF306" s="123" t="str">
        <f t="shared" si="322"/>
        <v/>
      </c>
      <c r="AG306" s="124"/>
      <c r="AP306" s="41"/>
      <c r="AQ306" s="44"/>
      <c r="AR306" s="43" t="str">
        <f>IF(E306="","",IF(E307="","",IF(E306&gt;E307,"V",IF(E306&lt;E307,"D","N"))))</f>
        <v/>
      </c>
      <c r="AS306" s="44"/>
      <c r="AT306" s="41"/>
      <c r="AU306" s="43" t="str">
        <f>IF(H305="","",IF(H306="","",IF(H305&lt;H306,"V",IF(H305&gt;H306,"D","N"))))</f>
        <v/>
      </c>
      <c r="AV306" s="41"/>
      <c r="AW306" s="44"/>
      <c r="AX306" s="41"/>
      <c r="AY306" s="43" t="str">
        <f>IF(L306="","",IF(L308="","",IF(L306&gt;L308,"V",IF(L306&lt;L308,"D","N"))))</f>
        <v/>
      </c>
      <c r="AZ306" s="44"/>
      <c r="BA306" s="43" t="str">
        <f>IF(N304="","",IF(N306="","",IF(N304&lt;N306,"V",IF(N304&gt;N306,"D","N"))))</f>
        <v/>
      </c>
      <c r="BB306" s="41"/>
      <c r="BC306" s="41"/>
      <c r="BD306" s="44"/>
      <c r="BE306" s="42" t="str">
        <f>IF(R302="","",IF(R306="","",IF(R302&lt;R306,"V",IF(R302&gt;R306,"D","N"))))</f>
        <v/>
      </c>
      <c r="BF306" s="44"/>
      <c r="BG306" s="44"/>
      <c r="BH306" s="42" t="str">
        <f>IF(U303="","",IF(U306="","",IF(U303&lt;U306,"V",IF(U303&gt;U306,"D","N"))))</f>
        <v/>
      </c>
      <c r="BI306" s="44"/>
      <c r="BJ306" s="44"/>
      <c r="BK306" s="27" t="str">
        <f t="shared" si="323"/>
        <v/>
      </c>
      <c r="BL306" s="112" t="str">
        <f t="shared" si="324"/>
        <v/>
      </c>
      <c r="BM306" s="122"/>
    </row>
    <row r="307" spans="1:65" ht="15" customHeight="1">
      <c r="A307" s="97"/>
      <c r="B307" s="203"/>
      <c r="C307" s="247"/>
      <c r="D307" s="197"/>
      <c r="E307" s="196"/>
      <c r="F307" s="197"/>
      <c r="G307" s="257" t="str">
        <f>IF($E$7="OUI","A","")</f>
        <v/>
      </c>
      <c r="H307" s="197"/>
      <c r="I307" s="196"/>
      <c r="J307" s="197"/>
      <c r="K307" s="257" t="str">
        <f>IF($E$7="OUI","A","")</f>
        <v/>
      </c>
      <c r="L307" s="197"/>
      <c r="M307" s="196"/>
      <c r="N307" s="197"/>
      <c r="O307" s="197"/>
      <c r="P307" s="196"/>
      <c r="Q307" s="197"/>
      <c r="R307" s="197"/>
      <c r="S307" s="196"/>
      <c r="T307" s="257" t="str">
        <f>IF($E$7="OUI","A","")</f>
        <v/>
      </c>
      <c r="U307" s="197"/>
      <c r="V307" s="196"/>
      <c r="W307" s="197"/>
      <c r="X307" s="198" t="str">
        <f t="shared" si="316"/>
        <v/>
      </c>
      <c r="Y307" s="198" t="str">
        <f t="shared" si="317"/>
        <v/>
      </c>
      <c r="Z307" s="198" t="str">
        <f t="shared" si="318"/>
        <v/>
      </c>
      <c r="AA307" s="198" t="str">
        <f t="shared" si="319"/>
        <v/>
      </c>
      <c r="AB307" s="198" t="str">
        <f t="shared" si="315"/>
        <v/>
      </c>
      <c r="AC307" s="198" t="str">
        <f t="shared" si="320"/>
        <v/>
      </c>
      <c r="AD307" s="198" t="str">
        <f>IF(B307="","",SUM(E306,I308,M302,P303,S304,V305))</f>
        <v/>
      </c>
      <c r="AE307" s="198" t="str">
        <f t="shared" si="321"/>
        <v/>
      </c>
      <c r="AF307" s="123" t="str">
        <f t="shared" si="322"/>
        <v/>
      </c>
      <c r="AG307" s="124"/>
      <c r="AP307" s="41"/>
      <c r="AQ307" s="44"/>
      <c r="AR307" s="43" t="str">
        <f>IF(E306="","",IF(E307="","",IF(E306&lt;E307,"V",IF(E306&gt;E307,"D","N"))))</f>
        <v/>
      </c>
      <c r="AS307" s="41"/>
      <c r="AT307" s="41"/>
      <c r="AU307" s="44"/>
      <c r="AV307" s="43" t="str">
        <f>IF(I307="","",IF(I308="","",IF(I307&gt;I308,"V",IF(I307&lt;I308,"D","N"))))</f>
        <v/>
      </c>
      <c r="AW307" s="41"/>
      <c r="AX307" s="44"/>
      <c r="AY307" s="41"/>
      <c r="AZ307" s="43" t="str">
        <f>IF(M302="","",IF(M307="","",IF(M302&lt;M307,"V",IF(M302&gt;M307,"D","N"))))</f>
        <v/>
      </c>
      <c r="BA307" s="44"/>
      <c r="BB307" s="41"/>
      <c r="BC307" s="42" t="str">
        <f>IF(P303="","",IF(P307="","",IF(P303&lt;P307,"V",IF(P303&gt;P307,"D","N"))))</f>
        <v/>
      </c>
      <c r="BD307" s="41"/>
      <c r="BE307" s="41"/>
      <c r="BF307" s="43" t="str">
        <f>IF(S304="","",IF(S307="","",IF(S304&lt;S307,"V",IF(S304&gt;S307,"D","N"))))</f>
        <v/>
      </c>
      <c r="BG307" s="41"/>
      <c r="BH307" s="41"/>
      <c r="BI307" s="43" t="str">
        <f>IF(V305="","",IF(V307="","",IF(V305&lt;V307,"V",IF(V305&gt;V307,"D","N"))))</f>
        <v/>
      </c>
      <c r="BJ307" s="41"/>
      <c r="BK307" s="27" t="str">
        <f t="shared" si="323"/>
        <v/>
      </c>
      <c r="BL307" s="112" t="str">
        <f t="shared" si="324"/>
        <v/>
      </c>
      <c r="BM307" s="122"/>
    </row>
    <row r="308" spans="1:65" ht="15" customHeight="1">
      <c r="A308" s="97"/>
      <c r="B308" s="203"/>
      <c r="C308" s="197"/>
      <c r="D308" s="257" t="str">
        <f>IF($E$7="OUI","A","")</f>
        <v/>
      </c>
      <c r="E308" s="197"/>
      <c r="F308" s="196"/>
      <c r="G308" s="197"/>
      <c r="H308" s="197"/>
      <c r="I308" s="196"/>
      <c r="J308" s="197"/>
      <c r="K308" s="197"/>
      <c r="L308" s="196"/>
      <c r="M308" s="257" t="str">
        <f>IF($E$7="OUI","A","")</f>
        <v/>
      </c>
      <c r="N308" s="197"/>
      <c r="O308" s="196"/>
      <c r="P308" s="197"/>
      <c r="Q308" s="196"/>
      <c r="R308" s="247"/>
      <c r="S308" s="257" t="str">
        <f>IF($E$7="OUI","A","")</f>
        <v/>
      </c>
      <c r="T308" s="197"/>
      <c r="U308" s="247"/>
      <c r="V308" s="197"/>
      <c r="W308" s="196"/>
      <c r="X308" s="198" t="str">
        <f t="shared" si="316"/>
        <v/>
      </c>
      <c r="Y308" s="198" t="str">
        <f t="shared" si="317"/>
        <v/>
      </c>
      <c r="Z308" s="198" t="str">
        <f t="shared" si="318"/>
        <v/>
      </c>
      <c r="AA308" s="198" t="str">
        <f t="shared" si="319"/>
        <v/>
      </c>
      <c r="AB308" s="198" t="str">
        <f t="shared" si="315"/>
        <v/>
      </c>
      <c r="AC308" s="198" t="str">
        <f t="shared" si="320"/>
        <v/>
      </c>
      <c r="AD308" s="198" t="str">
        <f>IF(B308="","",SUM(F302,I307,L306,O305,Q304,W303))</f>
        <v/>
      </c>
      <c r="AE308" s="198" t="str">
        <f t="shared" si="321"/>
        <v/>
      </c>
      <c r="AF308" s="123" t="str">
        <f t="shared" si="322"/>
        <v/>
      </c>
      <c r="AG308" s="124"/>
      <c r="AP308" s="41"/>
      <c r="AQ308" s="44"/>
      <c r="AR308" s="41"/>
      <c r="AS308" s="43" t="str">
        <f>IF(F302="","",IF(F308="","",IF(F302&lt;F308,"V",IF(F302&gt;F308,"D","N"))))</f>
        <v/>
      </c>
      <c r="AT308" s="41"/>
      <c r="AU308" s="44"/>
      <c r="AV308" s="43" t="str">
        <f>IF(I307="","",IF(I308="","",IF(I307&lt;I308,"V",IF(I307&gt;I308,"D","N"))))</f>
        <v/>
      </c>
      <c r="AW308" s="41"/>
      <c r="AX308" s="44"/>
      <c r="AY308" s="43" t="str">
        <f>IF(L306="","",IF(L308="","",IF(L306&lt;L308,"V",IF(L306&gt;L308,"D","N"))))</f>
        <v/>
      </c>
      <c r="AZ308" s="41"/>
      <c r="BA308" s="44"/>
      <c r="BB308" s="43" t="str">
        <f>IF(O305="","",IF(O308="","",IF(O305&lt;O308,"V",IF(O305&gt;O308,"D","N"))))</f>
        <v/>
      </c>
      <c r="BC308" s="44"/>
      <c r="BD308" s="43" t="str">
        <f>IF(Q304="","",IF(Q308="","",IF(Q304&lt;Q308,"V",IF(Q304&gt;Q308,"D","N"))))</f>
        <v/>
      </c>
      <c r="BE308" s="41"/>
      <c r="BF308" s="41"/>
      <c r="BG308" s="41"/>
      <c r="BH308" s="41"/>
      <c r="BI308" s="41"/>
      <c r="BJ308" s="43" t="str">
        <f>IF(W303="","",IF(W308="","",IF(W303&lt;W308,"V",IF(W303&gt;W308,"D","N"))))</f>
        <v/>
      </c>
      <c r="BK308" s="27" t="str">
        <f t="shared" si="323"/>
        <v/>
      </c>
      <c r="BL308" s="112" t="str">
        <f t="shared" si="324"/>
        <v/>
      </c>
      <c r="BM308" s="122"/>
    </row>
    <row r="309" spans="1:65">
      <c r="A309" s="97"/>
    </row>
    <row r="310" spans="1:65">
      <c r="A310" s="97"/>
    </row>
    <row r="311" spans="1:65" ht="15" customHeight="1">
      <c r="A311" s="97"/>
      <c r="B311" s="244" t="s">
        <v>307</v>
      </c>
      <c r="C311" s="76"/>
      <c r="D311" s="77"/>
      <c r="E311" s="78"/>
      <c r="F311" s="77"/>
      <c r="G311" s="77"/>
      <c r="H311" s="77"/>
      <c r="I311" s="79"/>
      <c r="J311" s="77"/>
      <c r="K311" s="77"/>
      <c r="L311" s="34" t="s">
        <v>366</v>
      </c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80"/>
      <c r="X311" s="81"/>
      <c r="Y311" s="77"/>
      <c r="Z311" s="77" t="str">
        <f>"SUIVI DES MATCHS (G="&amp;IF($E$4="",0,$E$4)&amp;"pts / N="&amp;IF($E$5="",0,$E$5)&amp;"pts / P="&amp;IF($E$6="",0,$E$6)&amp;"pts)"</f>
        <v>SUIVI DES MATCHS (G=0pts / N=0pts / P=0pts)</v>
      </c>
      <c r="AA311" s="77"/>
      <c r="AB311" s="82"/>
      <c r="AC311" s="76"/>
      <c r="AD311" s="77" t="s">
        <v>221</v>
      </c>
      <c r="AE311" s="80"/>
      <c r="AF311" s="290" t="s">
        <v>349</v>
      </c>
      <c r="AG311" s="229" t="s">
        <v>349</v>
      </c>
      <c r="AP311" s="52"/>
      <c r="AQ311" s="46"/>
      <c r="AR311" s="47"/>
      <c r="AS311" s="46"/>
      <c r="AT311" s="46"/>
      <c r="AU311" s="46"/>
      <c r="AV311" s="46"/>
      <c r="AW311" s="46"/>
      <c r="AX311" s="46"/>
      <c r="AY311" s="48" t="s">
        <v>230</v>
      </c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108" t="s">
        <v>334</v>
      </c>
      <c r="BL311" s="108" t="s">
        <v>229</v>
      </c>
      <c r="BM311" s="121"/>
    </row>
    <row r="312" spans="1:65" ht="15" customHeight="1">
      <c r="A312" s="97"/>
      <c r="B312" s="74" t="s">
        <v>317</v>
      </c>
      <c r="C312" s="74" t="s">
        <v>217</v>
      </c>
      <c r="D312" s="74" t="s">
        <v>218</v>
      </c>
      <c r="E312" s="74" t="s">
        <v>219</v>
      </c>
      <c r="F312" s="74" t="s">
        <v>241</v>
      </c>
      <c r="G312" s="74" t="s">
        <v>242</v>
      </c>
      <c r="H312" s="74" t="s">
        <v>243</v>
      </c>
      <c r="I312" s="74" t="s">
        <v>246</v>
      </c>
      <c r="J312" s="74" t="s">
        <v>247</v>
      </c>
      <c r="K312" s="74" t="s">
        <v>248</v>
      </c>
      <c r="L312" s="74" t="s">
        <v>249</v>
      </c>
      <c r="M312" s="74" t="s">
        <v>250</v>
      </c>
      <c r="N312" s="74" t="s">
        <v>251</v>
      </c>
      <c r="O312" s="74" t="s">
        <v>252</v>
      </c>
      <c r="P312" s="74" t="s">
        <v>253</v>
      </c>
      <c r="Q312" s="74" t="s">
        <v>254</v>
      </c>
      <c r="R312" s="74" t="s">
        <v>255</v>
      </c>
      <c r="S312" s="74" t="s">
        <v>256</v>
      </c>
      <c r="T312" s="74" t="s">
        <v>257</v>
      </c>
      <c r="U312" s="74" t="s">
        <v>258</v>
      </c>
      <c r="V312" s="74" t="s">
        <v>259</v>
      </c>
      <c r="W312" s="74" t="s">
        <v>260</v>
      </c>
      <c r="X312" s="74" t="s">
        <v>222</v>
      </c>
      <c r="Y312" s="74" t="s">
        <v>223</v>
      </c>
      <c r="Z312" s="74" t="s">
        <v>224</v>
      </c>
      <c r="AA312" s="74" t="s">
        <v>225</v>
      </c>
      <c r="AB312" s="74" t="s">
        <v>220</v>
      </c>
      <c r="AC312" s="74" t="s">
        <v>226</v>
      </c>
      <c r="AD312" s="74" t="s">
        <v>227</v>
      </c>
      <c r="AE312" s="74" t="s">
        <v>270</v>
      </c>
      <c r="AF312" s="291"/>
      <c r="AG312" s="245" t="s">
        <v>368</v>
      </c>
      <c r="AP312" s="30" t="s">
        <v>217</v>
      </c>
      <c r="AQ312" s="30" t="s">
        <v>218</v>
      </c>
      <c r="AR312" s="30" t="s">
        <v>219</v>
      </c>
      <c r="AS312" s="30" t="s">
        <v>241</v>
      </c>
      <c r="AT312" s="30" t="s">
        <v>242</v>
      </c>
      <c r="AU312" s="30" t="s">
        <v>243</v>
      </c>
      <c r="AV312" s="30" t="s">
        <v>246</v>
      </c>
      <c r="AW312" s="30" t="s">
        <v>247</v>
      </c>
      <c r="AX312" s="30" t="s">
        <v>248</v>
      </c>
      <c r="AY312" s="30" t="s">
        <v>249</v>
      </c>
      <c r="AZ312" s="30" t="s">
        <v>250</v>
      </c>
      <c r="BA312" s="30" t="s">
        <v>251</v>
      </c>
      <c r="BB312" s="30" t="s">
        <v>252</v>
      </c>
      <c r="BC312" s="30" t="s">
        <v>253</v>
      </c>
      <c r="BD312" s="30" t="s">
        <v>254</v>
      </c>
      <c r="BE312" s="30" t="s">
        <v>255</v>
      </c>
      <c r="BF312" s="30" t="s">
        <v>256</v>
      </c>
      <c r="BG312" s="30" t="s">
        <v>257</v>
      </c>
      <c r="BH312" s="30" t="s">
        <v>258</v>
      </c>
      <c r="BI312" s="30" t="s">
        <v>259</v>
      </c>
      <c r="BJ312" s="30" t="s">
        <v>260</v>
      </c>
      <c r="BK312" s="110" t="s">
        <v>335</v>
      </c>
      <c r="BL312" s="110" t="s">
        <v>336</v>
      </c>
      <c r="BM312" s="121"/>
    </row>
    <row r="313" spans="1:65" ht="15" customHeight="1">
      <c r="A313" s="97"/>
      <c r="B313" s="203"/>
      <c r="C313" s="196"/>
      <c r="D313" s="197"/>
      <c r="E313" s="197"/>
      <c r="F313" s="196"/>
      <c r="G313" s="197"/>
      <c r="H313" s="257" t="str">
        <f>IF($E$7="OUI","A","")</f>
        <v/>
      </c>
      <c r="I313" s="197"/>
      <c r="J313" s="196"/>
      <c r="K313" s="197"/>
      <c r="L313" s="197"/>
      <c r="M313" s="196"/>
      <c r="N313" s="257" t="str">
        <f>IF($E$7="OUI","A","")</f>
        <v/>
      </c>
      <c r="O313" s="247"/>
      <c r="P313" s="257" t="str">
        <f>IF($E$7="OUI","A","")</f>
        <v/>
      </c>
      <c r="Q313" s="197"/>
      <c r="R313" s="196"/>
      <c r="S313" s="197"/>
      <c r="T313" s="196"/>
      <c r="U313" s="197"/>
      <c r="V313" s="247"/>
      <c r="W313" s="197"/>
      <c r="X313" s="198" t="str">
        <f>IF(B313="","",COUNT(C313:W313))</f>
        <v/>
      </c>
      <c r="Y313" s="198" t="str">
        <f>IF(B313="","",COUNTIF($AP313:$BJ313,"V"))</f>
        <v/>
      </c>
      <c r="Z313" s="198" t="str">
        <f>IF(B313="","",COUNTIF($AP313:$BJ313,"N"))</f>
        <v/>
      </c>
      <c r="AA313" s="198" t="str">
        <f>IF(B313="","",COUNTIF($AP313:$BJ313,"D"))</f>
        <v/>
      </c>
      <c r="AB313" s="198" t="str">
        <f t="shared" ref="AB313:AB319" si="325">IF(B313="","",(Y313*$E$4)+(Z313*$E$5)+(AA313*$E$6))</f>
        <v/>
      </c>
      <c r="AC313" s="198" t="str">
        <f>IF(B313="","",SUM(C313:W313))</f>
        <v/>
      </c>
      <c r="AD313" s="198" t="str">
        <f>IF(B313="","",SUM(C314,F319,J315,M318,R317,T316))</f>
        <v/>
      </c>
      <c r="AE313" s="198" t="str">
        <f>IF(B313="","",AC313-AD313)</f>
        <v/>
      </c>
      <c r="AF313" s="123" t="str">
        <f>IF(B313="","",IF(BL313=1,"1er",IF(BL313=2,"2ème",IF(BL313=3,"3ème",IF(BL313=4,"4ème",IF(BL313=5,"5ème",IF(BL313=6,"6ème",IF(BL313=7,"7ème",""))))))))</f>
        <v/>
      </c>
      <c r="AG313" s="124"/>
      <c r="AP313" s="43" t="str">
        <f>IF(C313="","",IF(C314="","",IF(C313&gt;C314,"V",IF(C313&lt;C314,"D","N"))))</f>
        <v/>
      </c>
      <c r="AQ313" s="41"/>
      <c r="AR313" s="44"/>
      <c r="AS313" s="43" t="str">
        <f>IF(F313="","",IF(F319="","",IF(F313&gt;F319,"V",IF(F313&lt;F319,"D","N"))))</f>
        <v/>
      </c>
      <c r="AT313" s="41"/>
      <c r="AU313" s="44"/>
      <c r="AV313" s="41"/>
      <c r="AW313" s="43" t="str">
        <f>IF(J313="","",IF(J315="","",IF(J313&gt;J315,"V",IF(J313&lt;J315,"D","N"))))</f>
        <v/>
      </c>
      <c r="AX313" s="41"/>
      <c r="AY313" s="44"/>
      <c r="AZ313" s="43" t="str">
        <f>IF(M313="","",IF(M318="","",IF(M313&gt;M318,"V",IF(M313&lt;M318,"D","N"))))</f>
        <v/>
      </c>
      <c r="BA313" s="41"/>
      <c r="BB313" s="44"/>
      <c r="BC313" s="41"/>
      <c r="BD313" s="44"/>
      <c r="BE313" s="42" t="str">
        <f>IF(R313="","",IF(R317="","",IF(R313&gt;R317,"V",IF(R313&lt;R317,"D","N"))))</f>
        <v/>
      </c>
      <c r="BF313" s="44"/>
      <c r="BG313" s="42" t="str">
        <f>IF(T313="","",IF(T316="","",IF(T313&gt;T316,"V",IF(T313&lt;T316,"D","N"))))</f>
        <v/>
      </c>
      <c r="BH313" s="44"/>
      <c r="BI313" s="44"/>
      <c r="BJ313" s="44"/>
      <c r="BK313" s="27" t="str">
        <f>IF(B313="","",IF(X313=0,"",AB313*1000000+AE313*1000+AC313))</f>
        <v/>
      </c>
      <c r="BL313" s="112" t="str">
        <f>IF(BK313="","",RANK(BK313,$BK$313:$BK$319,0))</f>
        <v/>
      </c>
      <c r="BM313" s="122"/>
    </row>
    <row r="314" spans="1:65" ht="15" customHeight="1">
      <c r="A314" s="97"/>
      <c r="B314" s="203"/>
      <c r="C314" s="196"/>
      <c r="D314" s="197"/>
      <c r="E314" s="257" t="str">
        <f>IF($E$7="OUI","A","")</f>
        <v/>
      </c>
      <c r="F314" s="197"/>
      <c r="G314" s="196"/>
      <c r="H314" s="197"/>
      <c r="I314" s="257" t="str">
        <f>IF($E$7="OUI","A","")</f>
        <v/>
      </c>
      <c r="J314" s="197"/>
      <c r="K314" s="196"/>
      <c r="L314" s="197"/>
      <c r="M314" s="247"/>
      <c r="N314" s="247"/>
      <c r="O314" s="197"/>
      <c r="P314" s="196"/>
      <c r="Q314" s="197"/>
      <c r="R314" s="257" t="str">
        <f>IF($E$7="OUI","A","")</f>
        <v/>
      </c>
      <c r="S314" s="197"/>
      <c r="T314" s="197"/>
      <c r="U314" s="196"/>
      <c r="V314" s="197"/>
      <c r="W314" s="196"/>
      <c r="X314" s="198" t="str">
        <f t="shared" ref="X314:X319" si="326">IF(B314="","",COUNT(C314:W314))</f>
        <v/>
      </c>
      <c r="Y314" s="198" t="str">
        <f t="shared" ref="Y314:Y319" si="327">IF(B314="","",COUNTIF($AP314:$BJ314,"V"))</f>
        <v/>
      </c>
      <c r="Z314" s="198" t="str">
        <f t="shared" ref="Z314:Z319" si="328">IF(B314="","",COUNTIF($AP314:$BJ314,"N"))</f>
        <v/>
      </c>
      <c r="AA314" s="198" t="str">
        <f t="shared" ref="AA314:AA319" si="329">IF(B314="","",COUNTIF($AP314:$BJ314,"D"))</f>
        <v/>
      </c>
      <c r="AB314" s="198" t="str">
        <f t="shared" si="325"/>
        <v/>
      </c>
      <c r="AC314" s="198" t="str">
        <f t="shared" ref="AC314:AC319" si="330">IF(B314="","",SUM(C314:W314))</f>
        <v/>
      </c>
      <c r="AD314" s="198" t="str">
        <f>IF(B314="","",SUM(C313,G315,K316,P318,U317,W319))</f>
        <v/>
      </c>
      <c r="AE314" s="198" t="str">
        <f t="shared" ref="AE314:AE319" si="331">IF(B314="","",AC314-AD314)</f>
        <v/>
      </c>
      <c r="AF314" s="123" t="str">
        <f t="shared" ref="AF314:AF319" si="332">IF(B314="","",IF(BL314=1,"1er",IF(BL314=2,"2ème",IF(BL314=3,"3ème",IF(BL314=4,"4ème",IF(BL314=5,"5ème",IF(BL314=6,"6ème",IF(BL314=7,"7ème",""))))))))</f>
        <v/>
      </c>
      <c r="AG314" s="124"/>
      <c r="AP314" s="43" t="str">
        <f>IF(C313="","",IF(C314="","",IF(C313&lt;C314,"V",IF(C313&gt;C314,"D","N"))))</f>
        <v/>
      </c>
      <c r="AQ314" s="41"/>
      <c r="AR314" s="44"/>
      <c r="AS314" s="41"/>
      <c r="AT314" s="42" t="str">
        <f>IF(G314="","",IF(G315="","",IF(G314&gt;G315,"V",IF(G314&lt;G315,"D","N"))))</f>
        <v/>
      </c>
      <c r="AU314" s="41"/>
      <c r="AV314" s="44"/>
      <c r="AW314" s="41"/>
      <c r="AX314" s="43" t="str">
        <f>IF(K314="","",IF(K316="","",IF(K314&gt;K316,"V",IF(K314&lt;K316,"D","N"))))</f>
        <v/>
      </c>
      <c r="AY314" s="41"/>
      <c r="AZ314" s="44"/>
      <c r="BA314" s="41"/>
      <c r="BB314" s="41"/>
      <c r="BC314" s="42" t="str">
        <f>IF(P314="","",IF(P318="","",IF(P314&gt;P318,"V",IF(P314&lt;P318,"D","N"))))</f>
        <v/>
      </c>
      <c r="BD314" s="41"/>
      <c r="BE314" s="41"/>
      <c r="BF314" s="41"/>
      <c r="BG314" s="41"/>
      <c r="BH314" s="43" t="str">
        <f>IF(U314="","",IF(U317="","",IF(U314&gt;U317,"V",IF(U314&lt;U317,"D","N"))))</f>
        <v/>
      </c>
      <c r="BI314" s="41"/>
      <c r="BJ314" s="43" t="str">
        <f>IF(W314="","",IF(W319="","",IF(W314&gt;W319,"V",IF(W314&lt;W319,"D","N"))))</f>
        <v/>
      </c>
      <c r="BK314" s="27" t="str">
        <f t="shared" ref="BK314:BK319" si="333">IF(B314="","",IF(X314=0,"",AB314*1000000+AE314*1000+AC314))</f>
        <v/>
      </c>
      <c r="BL314" s="112" t="str">
        <f t="shared" ref="BL314:BL319" si="334">IF(BK314="","",RANK(BK314,$BK$313:$BK$319,0))</f>
        <v/>
      </c>
      <c r="BM314" s="122"/>
    </row>
    <row r="315" spans="1:65" ht="15" customHeight="1">
      <c r="A315" s="97"/>
      <c r="B315" s="203"/>
      <c r="C315" s="197"/>
      <c r="D315" s="196"/>
      <c r="E315" s="247"/>
      <c r="F315" s="197"/>
      <c r="G315" s="196"/>
      <c r="H315" s="197"/>
      <c r="I315" s="197"/>
      <c r="J315" s="196"/>
      <c r="K315" s="197"/>
      <c r="L315" s="257" t="str">
        <f>IF($E$7="OUI","A","")</f>
        <v/>
      </c>
      <c r="M315" s="197"/>
      <c r="N315" s="196"/>
      <c r="O315" s="257" t="str">
        <f>IF($E$7="OUI","A","")</f>
        <v/>
      </c>
      <c r="P315" s="197"/>
      <c r="Q315" s="196"/>
      <c r="R315" s="197"/>
      <c r="S315" s="196"/>
      <c r="T315" s="197"/>
      <c r="U315" s="257" t="str">
        <f>IF($E$7="OUI","A","")</f>
        <v/>
      </c>
      <c r="V315" s="197"/>
      <c r="W315" s="197"/>
      <c r="X315" s="198" t="str">
        <f t="shared" si="326"/>
        <v/>
      </c>
      <c r="Y315" s="198" t="str">
        <f t="shared" si="327"/>
        <v/>
      </c>
      <c r="Z315" s="198" t="str">
        <f t="shared" si="328"/>
        <v/>
      </c>
      <c r="AA315" s="198" t="str">
        <f t="shared" si="329"/>
        <v/>
      </c>
      <c r="AB315" s="198" t="str">
        <f t="shared" si="325"/>
        <v/>
      </c>
      <c r="AC315" s="198" t="str">
        <f t="shared" si="330"/>
        <v/>
      </c>
      <c r="AD315" s="198" t="str">
        <f>IF(B315="","",SUM(D316,G314,J313,N317,Q319,S318))</f>
        <v/>
      </c>
      <c r="AE315" s="198" t="str">
        <f t="shared" si="331"/>
        <v/>
      </c>
      <c r="AF315" s="123" t="str">
        <f t="shared" si="332"/>
        <v/>
      </c>
      <c r="AG315" s="124"/>
      <c r="AP315" s="44"/>
      <c r="AQ315" s="43" t="str">
        <f>IF(D315="","",IF(D316="","",IF(D315&gt;D316,"V",IF(D315&lt;D316,"D","N"))))</f>
        <v/>
      </c>
      <c r="AR315" s="41"/>
      <c r="AS315" s="41"/>
      <c r="AT315" s="42" t="str">
        <f>IF(G314="","",IF(G315="","",IF(G314&lt;G315,"V",IF(G314&gt;G315,"D","N"))))</f>
        <v/>
      </c>
      <c r="AU315" s="41"/>
      <c r="AV315" s="41"/>
      <c r="AW315" s="42" t="str">
        <f>IF(J313="","",IF(J315="","",IF(J313&lt;J315,"V",IF(J313&gt;J315,"D","N"))))</f>
        <v/>
      </c>
      <c r="AX315" s="41"/>
      <c r="AY315" s="44"/>
      <c r="AZ315" s="41"/>
      <c r="BA315" s="42" t="str">
        <f>IF(N315="","",IF(N317="","",IF(N315&gt;N317,"V",IF(N315&lt;N317,"D","N"))))</f>
        <v/>
      </c>
      <c r="BB315" s="41"/>
      <c r="BC315" s="41"/>
      <c r="BD315" s="43" t="str">
        <f>IF(Q315="","",IF(Q319="","",IF(Q315&gt;Q319,"V",IF(Q315&lt;Q319,"D","N"))))</f>
        <v/>
      </c>
      <c r="BE315" s="41"/>
      <c r="BF315" s="43" t="str">
        <f>IF(S315="","",IF(S318="","",IF(S315&gt;S318,"V",IF(S315&lt;S318,"D","N"))))</f>
        <v/>
      </c>
      <c r="BG315" s="41"/>
      <c r="BH315" s="41"/>
      <c r="BI315" s="41"/>
      <c r="BJ315" s="41"/>
      <c r="BK315" s="27" t="str">
        <f t="shared" si="333"/>
        <v/>
      </c>
      <c r="BL315" s="112" t="str">
        <f t="shared" si="334"/>
        <v/>
      </c>
      <c r="BM315" s="122"/>
    </row>
    <row r="316" spans="1:65" ht="15" customHeight="1">
      <c r="A316" s="97"/>
      <c r="B316" s="203"/>
      <c r="C316" s="197"/>
      <c r="D316" s="196"/>
      <c r="E316" s="197"/>
      <c r="F316" s="257" t="str">
        <f>IF($E$7="OUI","A","")</f>
        <v/>
      </c>
      <c r="G316" s="197"/>
      <c r="H316" s="196"/>
      <c r="I316" s="197"/>
      <c r="J316" s="197"/>
      <c r="K316" s="196"/>
      <c r="L316" s="197"/>
      <c r="M316" s="197"/>
      <c r="N316" s="197"/>
      <c r="O316" s="196"/>
      <c r="P316" s="197"/>
      <c r="Q316" s="257" t="str">
        <f>IF($E$7="OUI","A","")</f>
        <v/>
      </c>
      <c r="R316" s="197"/>
      <c r="S316" s="197"/>
      <c r="T316" s="196"/>
      <c r="U316" s="197"/>
      <c r="V316" s="196"/>
      <c r="W316" s="257" t="str">
        <f>IF($E$7="OUI","A","")</f>
        <v/>
      </c>
      <c r="X316" s="198" t="str">
        <f t="shared" si="326"/>
        <v/>
      </c>
      <c r="Y316" s="198" t="str">
        <f t="shared" si="327"/>
        <v/>
      </c>
      <c r="Z316" s="198" t="str">
        <f t="shared" si="328"/>
        <v/>
      </c>
      <c r="AA316" s="198" t="str">
        <f t="shared" si="329"/>
        <v/>
      </c>
      <c r="AB316" s="198" t="str">
        <f t="shared" si="325"/>
        <v/>
      </c>
      <c r="AC316" s="198" t="str">
        <f t="shared" si="330"/>
        <v/>
      </c>
      <c r="AD316" s="198" t="str">
        <f>IF(B316="","",SUM(D315,H317,K314,O319,T313,V318))</f>
        <v/>
      </c>
      <c r="AE316" s="198" t="str">
        <f t="shared" si="331"/>
        <v/>
      </c>
      <c r="AF316" s="123" t="str">
        <f t="shared" si="332"/>
        <v/>
      </c>
      <c r="AG316" s="124"/>
      <c r="AP316" s="44"/>
      <c r="AQ316" s="43" t="str">
        <f>IF(D315="","",IF(D316="","",IF(D315&lt;D316,"V",IF(D315&gt;D316,"D","N"))))</f>
        <v/>
      </c>
      <c r="AR316" s="41"/>
      <c r="AS316" s="44"/>
      <c r="AT316" s="41"/>
      <c r="AU316" s="43" t="str">
        <f>IF(H316="","",IF(H317="","",IF(H316&gt;H317,"V",IF(H316&lt;H317,"D","N"))))</f>
        <v/>
      </c>
      <c r="AV316" s="44"/>
      <c r="AW316" s="41"/>
      <c r="AX316" s="42" t="str">
        <f>IF(K314="","",IF(K316="","",IF(K314&lt;K316,"V",IF(K314&gt;K316,"D","N"))))</f>
        <v/>
      </c>
      <c r="AY316" s="41"/>
      <c r="AZ316" s="41"/>
      <c r="BA316" s="41"/>
      <c r="BB316" s="42" t="str">
        <f>IF(O316="","",IF(O319="","",IF(O316&gt;O319,"V",IF(O316&lt;O319,"D","N"))))</f>
        <v/>
      </c>
      <c r="BC316" s="41"/>
      <c r="BD316" s="41"/>
      <c r="BE316" s="41"/>
      <c r="BF316" s="41"/>
      <c r="BG316" s="43" t="str">
        <f>IF(T313="","",IF(T316="","",IF(T313&lt;T316,"V",IF(T313&gt;T316,"D","N"))))</f>
        <v/>
      </c>
      <c r="BH316" s="41"/>
      <c r="BI316" s="43" t="str">
        <f>IF(V316="","",IF(V318="","",IF(V316&gt;V318,"V",IF(V316&lt;V318,"D","N"))))</f>
        <v/>
      </c>
      <c r="BJ316" s="41"/>
      <c r="BK316" s="27" t="str">
        <f t="shared" si="333"/>
        <v/>
      </c>
      <c r="BL316" s="112" t="str">
        <f t="shared" si="334"/>
        <v/>
      </c>
      <c r="BM316" s="122"/>
    </row>
    <row r="317" spans="1:65" ht="15" customHeight="1">
      <c r="A317" s="97"/>
      <c r="B317" s="203"/>
      <c r="C317" s="257" t="str">
        <f>IF($E$7="OUI","A","")</f>
        <v/>
      </c>
      <c r="D317" s="197"/>
      <c r="E317" s="196"/>
      <c r="F317" s="197"/>
      <c r="G317" s="197"/>
      <c r="H317" s="196"/>
      <c r="I317" s="197"/>
      <c r="J317" s="257" t="str">
        <f>IF($E$7="OUI","A","")</f>
        <v/>
      </c>
      <c r="K317" s="197"/>
      <c r="L317" s="196"/>
      <c r="M317" s="197"/>
      <c r="N317" s="196"/>
      <c r="O317" s="197"/>
      <c r="P317" s="197"/>
      <c r="Q317" s="197"/>
      <c r="R317" s="196"/>
      <c r="S317" s="247"/>
      <c r="T317" s="197"/>
      <c r="U317" s="196"/>
      <c r="V317" s="257" t="str">
        <f>IF($E$7="OUI","A","")</f>
        <v/>
      </c>
      <c r="W317" s="197"/>
      <c r="X317" s="198" t="str">
        <f t="shared" si="326"/>
        <v/>
      </c>
      <c r="Y317" s="198" t="str">
        <f t="shared" si="327"/>
        <v/>
      </c>
      <c r="Z317" s="198" t="str">
        <f t="shared" si="328"/>
        <v/>
      </c>
      <c r="AA317" s="198" t="str">
        <f t="shared" si="329"/>
        <v/>
      </c>
      <c r="AB317" s="198" t="str">
        <f t="shared" si="325"/>
        <v/>
      </c>
      <c r="AC317" s="198" t="str">
        <f t="shared" si="330"/>
        <v/>
      </c>
      <c r="AD317" s="198" t="str">
        <f>IF(B317="","",SUM(E318,H316,L319,N315,R313,U314))</f>
        <v/>
      </c>
      <c r="AE317" s="198" t="str">
        <f t="shared" si="331"/>
        <v/>
      </c>
      <c r="AF317" s="123" t="str">
        <f t="shared" si="332"/>
        <v/>
      </c>
      <c r="AG317" s="124"/>
      <c r="AP317" s="41"/>
      <c r="AQ317" s="44"/>
      <c r="AR317" s="43" t="str">
        <f>IF(E317="","",IF(E318="","",IF(E317&gt;E318,"V",IF(E317&lt;E318,"D","N"))))</f>
        <v/>
      </c>
      <c r="AS317" s="44"/>
      <c r="AT317" s="41"/>
      <c r="AU317" s="43" t="str">
        <f>IF(H316="","",IF(H317="","",IF(H316&lt;H317,"V",IF(H316&gt;H317,"D","N"))))</f>
        <v/>
      </c>
      <c r="AV317" s="41"/>
      <c r="AW317" s="44"/>
      <c r="AX317" s="41"/>
      <c r="AY317" s="43" t="str">
        <f>IF(L317="","",IF(L319="","",IF(L317&gt;L319,"V",IF(L317&lt;L319,"D","N"))))</f>
        <v/>
      </c>
      <c r="AZ317" s="44"/>
      <c r="BA317" s="43" t="str">
        <f>IF(N315="","",IF(N317="","",IF(N315&lt;N317,"V",IF(N315&gt;N317,"D","N"))))</f>
        <v/>
      </c>
      <c r="BB317" s="41"/>
      <c r="BC317" s="41"/>
      <c r="BD317" s="44"/>
      <c r="BE317" s="42" t="str">
        <f>IF(R313="","",IF(R317="","",IF(R313&lt;R317,"V",IF(R313&gt;R317,"D","N"))))</f>
        <v/>
      </c>
      <c r="BF317" s="44"/>
      <c r="BG317" s="44"/>
      <c r="BH317" s="42" t="str">
        <f>IF(U314="","",IF(U317="","",IF(U314&lt;U317,"V",IF(U314&gt;U317,"D","N"))))</f>
        <v/>
      </c>
      <c r="BI317" s="44"/>
      <c r="BJ317" s="44"/>
      <c r="BK317" s="27" t="str">
        <f t="shared" si="333"/>
        <v/>
      </c>
      <c r="BL317" s="112" t="str">
        <f t="shared" si="334"/>
        <v/>
      </c>
      <c r="BM317" s="122"/>
    </row>
    <row r="318" spans="1:65" ht="15" customHeight="1">
      <c r="A318" s="97"/>
      <c r="B318" s="203"/>
      <c r="C318" s="247"/>
      <c r="D318" s="197"/>
      <c r="E318" s="196"/>
      <c r="F318" s="197"/>
      <c r="G318" s="257" t="str">
        <f>IF($E$7="OUI","A","")</f>
        <v/>
      </c>
      <c r="H318" s="197"/>
      <c r="I318" s="196"/>
      <c r="J318" s="197"/>
      <c r="K318" s="257" t="str">
        <f>IF($E$7="OUI","A","")</f>
        <v/>
      </c>
      <c r="L318" s="197"/>
      <c r="M318" s="196"/>
      <c r="N318" s="197"/>
      <c r="O318" s="197"/>
      <c r="P318" s="196"/>
      <c r="Q318" s="197"/>
      <c r="R318" s="197"/>
      <c r="S318" s="196"/>
      <c r="T318" s="257" t="str">
        <f>IF($E$7="OUI","A","")</f>
        <v/>
      </c>
      <c r="U318" s="197"/>
      <c r="V318" s="196"/>
      <c r="W318" s="197"/>
      <c r="X318" s="198" t="str">
        <f t="shared" si="326"/>
        <v/>
      </c>
      <c r="Y318" s="198" t="str">
        <f t="shared" si="327"/>
        <v/>
      </c>
      <c r="Z318" s="198" t="str">
        <f t="shared" si="328"/>
        <v/>
      </c>
      <c r="AA318" s="198" t="str">
        <f t="shared" si="329"/>
        <v/>
      </c>
      <c r="AB318" s="198" t="str">
        <f t="shared" si="325"/>
        <v/>
      </c>
      <c r="AC318" s="198" t="str">
        <f t="shared" si="330"/>
        <v/>
      </c>
      <c r="AD318" s="198" t="str">
        <f>IF(B318="","",SUM(E317,I319,M313,P314,S315,V316))</f>
        <v/>
      </c>
      <c r="AE318" s="198" t="str">
        <f t="shared" si="331"/>
        <v/>
      </c>
      <c r="AF318" s="123" t="str">
        <f t="shared" si="332"/>
        <v/>
      </c>
      <c r="AG318" s="124"/>
      <c r="AP318" s="41"/>
      <c r="AQ318" s="44"/>
      <c r="AR318" s="43" t="str">
        <f>IF(E317="","",IF(E318="","",IF(E317&lt;E318,"V",IF(E317&gt;E318,"D","N"))))</f>
        <v/>
      </c>
      <c r="AS318" s="41"/>
      <c r="AT318" s="41"/>
      <c r="AU318" s="44"/>
      <c r="AV318" s="43" t="str">
        <f>IF(I318="","",IF(I319="","",IF(I318&gt;I319,"V",IF(I318&lt;I319,"D","N"))))</f>
        <v/>
      </c>
      <c r="AW318" s="41"/>
      <c r="AX318" s="44"/>
      <c r="AY318" s="41"/>
      <c r="AZ318" s="43" t="str">
        <f>IF(M313="","",IF(M318="","",IF(M313&lt;M318,"V",IF(M313&gt;M318,"D","N"))))</f>
        <v/>
      </c>
      <c r="BA318" s="44"/>
      <c r="BB318" s="41"/>
      <c r="BC318" s="42" t="str">
        <f>IF(P314="","",IF(P318="","",IF(P314&lt;P318,"V",IF(P314&gt;P318,"D","N"))))</f>
        <v/>
      </c>
      <c r="BD318" s="41"/>
      <c r="BE318" s="41"/>
      <c r="BF318" s="43" t="str">
        <f>IF(S315="","",IF(S318="","",IF(S315&lt;S318,"V",IF(S315&gt;S318,"D","N"))))</f>
        <v/>
      </c>
      <c r="BG318" s="41"/>
      <c r="BH318" s="41"/>
      <c r="BI318" s="43" t="str">
        <f>IF(V316="","",IF(V318="","",IF(V316&lt;V318,"V",IF(V316&gt;V318,"D","N"))))</f>
        <v/>
      </c>
      <c r="BJ318" s="41"/>
      <c r="BK318" s="27" t="str">
        <f t="shared" si="333"/>
        <v/>
      </c>
      <c r="BL318" s="112" t="str">
        <f t="shared" si="334"/>
        <v/>
      </c>
      <c r="BM318" s="122"/>
    </row>
    <row r="319" spans="1:65" ht="15" customHeight="1">
      <c r="A319" s="97"/>
      <c r="B319" s="203"/>
      <c r="C319" s="197"/>
      <c r="D319" s="257" t="str">
        <f>IF($E$7="OUI","A","")</f>
        <v/>
      </c>
      <c r="E319" s="197"/>
      <c r="F319" s="196"/>
      <c r="G319" s="197"/>
      <c r="H319" s="197"/>
      <c r="I319" s="196"/>
      <c r="J319" s="197"/>
      <c r="K319" s="197"/>
      <c r="L319" s="196"/>
      <c r="M319" s="257" t="str">
        <f>IF($E$7="OUI","A","")</f>
        <v/>
      </c>
      <c r="N319" s="197"/>
      <c r="O319" s="196"/>
      <c r="P319" s="197"/>
      <c r="Q319" s="196"/>
      <c r="R319" s="247"/>
      <c r="S319" s="257" t="str">
        <f>IF($E$7="OUI","A","")</f>
        <v/>
      </c>
      <c r="T319" s="197"/>
      <c r="U319" s="247"/>
      <c r="V319" s="197"/>
      <c r="W319" s="196"/>
      <c r="X319" s="198" t="str">
        <f t="shared" si="326"/>
        <v/>
      </c>
      <c r="Y319" s="198" t="str">
        <f t="shared" si="327"/>
        <v/>
      </c>
      <c r="Z319" s="198" t="str">
        <f t="shared" si="328"/>
        <v/>
      </c>
      <c r="AA319" s="198" t="str">
        <f t="shared" si="329"/>
        <v/>
      </c>
      <c r="AB319" s="198" t="str">
        <f t="shared" si="325"/>
        <v/>
      </c>
      <c r="AC319" s="198" t="str">
        <f t="shared" si="330"/>
        <v/>
      </c>
      <c r="AD319" s="198" t="str">
        <f>IF(B319="","",SUM(F313,I318,L317,O316,Q315,W314))</f>
        <v/>
      </c>
      <c r="AE319" s="198" t="str">
        <f t="shared" si="331"/>
        <v/>
      </c>
      <c r="AF319" s="123" t="str">
        <f t="shared" si="332"/>
        <v/>
      </c>
      <c r="AG319" s="124"/>
      <c r="AP319" s="41"/>
      <c r="AQ319" s="44"/>
      <c r="AR319" s="41"/>
      <c r="AS319" s="43" t="str">
        <f>IF(F313="","",IF(F319="","",IF(F313&lt;F319,"V",IF(F313&gt;F319,"D","N"))))</f>
        <v/>
      </c>
      <c r="AT319" s="41"/>
      <c r="AU319" s="44"/>
      <c r="AV319" s="43" t="str">
        <f>IF(I318="","",IF(I319="","",IF(I318&lt;I319,"V",IF(I318&gt;I319,"D","N"))))</f>
        <v/>
      </c>
      <c r="AW319" s="41"/>
      <c r="AX319" s="44"/>
      <c r="AY319" s="43" t="str">
        <f>IF(L317="","",IF(L319="","",IF(L317&lt;L319,"V",IF(L317&gt;L319,"D","N"))))</f>
        <v/>
      </c>
      <c r="AZ319" s="41"/>
      <c r="BA319" s="44"/>
      <c r="BB319" s="43" t="str">
        <f>IF(O316="","",IF(O319="","",IF(O316&lt;O319,"V",IF(O316&gt;O319,"D","N"))))</f>
        <v/>
      </c>
      <c r="BC319" s="44"/>
      <c r="BD319" s="43" t="str">
        <f>IF(Q315="","",IF(Q319="","",IF(Q315&lt;Q319,"V",IF(Q315&gt;Q319,"D","N"))))</f>
        <v/>
      </c>
      <c r="BE319" s="41"/>
      <c r="BF319" s="41"/>
      <c r="BG319" s="41"/>
      <c r="BH319" s="41"/>
      <c r="BI319" s="41"/>
      <c r="BJ319" s="43" t="str">
        <f>IF(W314="","",IF(W319="","",IF(W314&lt;W319,"V",IF(W314&gt;W319,"D","N"))))</f>
        <v/>
      </c>
      <c r="BK319" s="27" t="str">
        <f t="shared" si="333"/>
        <v/>
      </c>
      <c r="BL319" s="112" t="str">
        <f t="shared" si="334"/>
        <v/>
      </c>
      <c r="BM319" s="122"/>
    </row>
    <row r="320" spans="1:65">
      <c r="A320" s="97"/>
    </row>
    <row r="321" spans="1:65">
      <c r="A321" s="97"/>
    </row>
    <row r="322" spans="1:65" ht="15" customHeight="1">
      <c r="A322" s="97"/>
      <c r="B322" s="244" t="s">
        <v>308</v>
      </c>
      <c r="C322" s="76"/>
      <c r="D322" s="77"/>
      <c r="E322" s="78"/>
      <c r="F322" s="77"/>
      <c r="G322" s="77"/>
      <c r="H322" s="77"/>
      <c r="I322" s="79"/>
      <c r="J322" s="77"/>
      <c r="K322" s="77"/>
      <c r="L322" s="34" t="s">
        <v>366</v>
      </c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80"/>
      <c r="X322" s="81"/>
      <c r="Y322" s="77"/>
      <c r="Z322" s="77" t="str">
        <f>"SUIVI DES MATCHS (G="&amp;IF($E$4="",0,$E$4)&amp;"pts / N="&amp;IF($E$5="",0,$E$5)&amp;"pts / P="&amp;IF($E$6="",0,$E$6)&amp;"pts)"</f>
        <v>SUIVI DES MATCHS (G=0pts / N=0pts / P=0pts)</v>
      </c>
      <c r="AA322" s="77"/>
      <c r="AB322" s="82"/>
      <c r="AC322" s="76"/>
      <c r="AD322" s="77" t="s">
        <v>221</v>
      </c>
      <c r="AE322" s="80"/>
      <c r="AF322" s="290" t="s">
        <v>349</v>
      </c>
      <c r="AG322" s="229" t="s">
        <v>349</v>
      </c>
      <c r="AP322" s="52"/>
      <c r="AQ322" s="46"/>
      <c r="AR322" s="47"/>
      <c r="AS322" s="46"/>
      <c r="AT322" s="46"/>
      <c r="AU322" s="46"/>
      <c r="AV322" s="46"/>
      <c r="AW322" s="46"/>
      <c r="AX322" s="46"/>
      <c r="AY322" s="48" t="s">
        <v>230</v>
      </c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108" t="s">
        <v>334</v>
      </c>
      <c r="BL322" s="108" t="s">
        <v>229</v>
      </c>
      <c r="BM322" s="121"/>
    </row>
    <row r="323" spans="1:65" ht="15" customHeight="1">
      <c r="A323" s="97"/>
      <c r="B323" s="74" t="s">
        <v>317</v>
      </c>
      <c r="C323" s="74" t="s">
        <v>217</v>
      </c>
      <c r="D323" s="74" t="s">
        <v>218</v>
      </c>
      <c r="E323" s="74" t="s">
        <v>219</v>
      </c>
      <c r="F323" s="74" t="s">
        <v>241</v>
      </c>
      <c r="G323" s="74" t="s">
        <v>242</v>
      </c>
      <c r="H323" s="74" t="s">
        <v>243</v>
      </c>
      <c r="I323" s="74" t="s">
        <v>246</v>
      </c>
      <c r="J323" s="74" t="s">
        <v>247</v>
      </c>
      <c r="K323" s="74" t="s">
        <v>248</v>
      </c>
      <c r="L323" s="74" t="s">
        <v>249</v>
      </c>
      <c r="M323" s="74" t="s">
        <v>250</v>
      </c>
      <c r="N323" s="74" t="s">
        <v>251</v>
      </c>
      <c r="O323" s="74" t="s">
        <v>252</v>
      </c>
      <c r="P323" s="74" t="s">
        <v>253</v>
      </c>
      <c r="Q323" s="74" t="s">
        <v>254</v>
      </c>
      <c r="R323" s="74" t="s">
        <v>255</v>
      </c>
      <c r="S323" s="74" t="s">
        <v>256</v>
      </c>
      <c r="T323" s="74" t="s">
        <v>257</v>
      </c>
      <c r="U323" s="74" t="s">
        <v>258</v>
      </c>
      <c r="V323" s="74" t="s">
        <v>259</v>
      </c>
      <c r="W323" s="74" t="s">
        <v>260</v>
      </c>
      <c r="X323" s="74" t="s">
        <v>222</v>
      </c>
      <c r="Y323" s="74" t="s">
        <v>223</v>
      </c>
      <c r="Z323" s="74" t="s">
        <v>224</v>
      </c>
      <c r="AA323" s="74" t="s">
        <v>225</v>
      </c>
      <c r="AB323" s="74" t="s">
        <v>220</v>
      </c>
      <c r="AC323" s="74" t="s">
        <v>226</v>
      </c>
      <c r="AD323" s="74" t="s">
        <v>227</v>
      </c>
      <c r="AE323" s="74" t="s">
        <v>270</v>
      </c>
      <c r="AF323" s="291"/>
      <c r="AG323" s="245" t="s">
        <v>368</v>
      </c>
      <c r="AP323" s="30" t="s">
        <v>217</v>
      </c>
      <c r="AQ323" s="30" t="s">
        <v>218</v>
      </c>
      <c r="AR323" s="30" t="s">
        <v>219</v>
      </c>
      <c r="AS323" s="30" t="s">
        <v>241</v>
      </c>
      <c r="AT323" s="30" t="s">
        <v>242</v>
      </c>
      <c r="AU323" s="30" t="s">
        <v>243</v>
      </c>
      <c r="AV323" s="30" t="s">
        <v>246</v>
      </c>
      <c r="AW323" s="30" t="s">
        <v>247</v>
      </c>
      <c r="AX323" s="30" t="s">
        <v>248</v>
      </c>
      <c r="AY323" s="30" t="s">
        <v>249</v>
      </c>
      <c r="AZ323" s="30" t="s">
        <v>250</v>
      </c>
      <c r="BA323" s="30" t="s">
        <v>251</v>
      </c>
      <c r="BB323" s="30" t="s">
        <v>252</v>
      </c>
      <c r="BC323" s="30" t="s">
        <v>253</v>
      </c>
      <c r="BD323" s="30" t="s">
        <v>254</v>
      </c>
      <c r="BE323" s="30" t="s">
        <v>255</v>
      </c>
      <c r="BF323" s="30" t="s">
        <v>256</v>
      </c>
      <c r="BG323" s="30" t="s">
        <v>257</v>
      </c>
      <c r="BH323" s="30" t="s">
        <v>258</v>
      </c>
      <c r="BI323" s="30" t="s">
        <v>259</v>
      </c>
      <c r="BJ323" s="30" t="s">
        <v>260</v>
      </c>
      <c r="BK323" s="110" t="s">
        <v>335</v>
      </c>
      <c r="BL323" s="110" t="s">
        <v>336</v>
      </c>
      <c r="BM323" s="121"/>
    </row>
    <row r="324" spans="1:65" ht="15" customHeight="1">
      <c r="A324" s="97"/>
      <c r="B324" s="203"/>
      <c r="C324" s="196"/>
      <c r="D324" s="197"/>
      <c r="E324" s="197"/>
      <c r="F324" s="196"/>
      <c r="G324" s="197"/>
      <c r="H324" s="257" t="str">
        <f>IF($E$7="OUI","A","")</f>
        <v/>
      </c>
      <c r="I324" s="197"/>
      <c r="J324" s="196"/>
      <c r="K324" s="197"/>
      <c r="L324" s="197"/>
      <c r="M324" s="196"/>
      <c r="N324" s="257" t="str">
        <f>IF($E$7="OUI","A","")</f>
        <v/>
      </c>
      <c r="O324" s="247"/>
      <c r="P324" s="257" t="str">
        <f>IF($E$7="OUI","A","")</f>
        <v/>
      </c>
      <c r="Q324" s="197"/>
      <c r="R324" s="196"/>
      <c r="S324" s="197"/>
      <c r="T324" s="196"/>
      <c r="U324" s="197"/>
      <c r="V324" s="247"/>
      <c r="W324" s="197"/>
      <c r="X324" s="198" t="str">
        <f>IF(B324="","",COUNT(C324:W324))</f>
        <v/>
      </c>
      <c r="Y324" s="198" t="str">
        <f>IF(B324="","",COUNTIF($AP324:$BJ324,"V"))</f>
        <v/>
      </c>
      <c r="Z324" s="198" t="str">
        <f>IF(B324="","",COUNTIF($AP324:$BJ324,"N"))</f>
        <v/>
      </c>
      <c r="AA324" s="198" t="str">
        <f>IF(B324="","",COUNTIF($AP324:$BJ324,"D"))</f>
        <v/>
      </c>
      <c r="AB324" s="198" t="str">
        <f t="shared" ref="AB324:AB330" si="335">IF(B324="","",(Y324*$E$4)+(Z324*$E$5)+(AA324*$E$6))</f>
        <v/>
      </c>
      <c r="AC324" s="198" t="str">
        <f>IF(B324="","",SUM(C324:W324))</f>
        <v/>
      </c>
      <c r="AD324" s="198" t="str">
        <f>IF(B324="","",SUM(C325,F330,J326,M329,R328,T327))</f>
        <v/>
      </c>
      <c r="AE324" s="198" t="str">
        <f>IF(B324="","",AC324-AD324)</f>
        <v/>
      </c>
      <c r="AF324" s="123" t="str">
        <f>IF(B324="","",IF(BL324=1,"1er",IF(BL324=2,"2ème",IF(BL324=3,"3ème",IF(BL324=4,"4ème",IF(BL324=5,"5ème",IF(BL324=6,"6ème",IF(BL324=7,"7ème",""))))))))</f>
        <v/>
      </c>
      <c r="AG324" s="124"/>
      <c r="AP324" s="43" t="str">
        <f>IF(C324="","",IF(C325="","",IF(C324&gt;C325,"V",IF(C324&lt;C325,"D","N"))))</f>
        <v/>
      </c>
      <c r="AQ324" s="41"/>
      <c r="AR324" s="44"/>
      <c r="AS324" s="43" t="str">
        <f>IF(F324="","",IF(F330="","",IF(F324&gt;F330,"V",IF(F324&lt;F330,"D","N"))))</f>
        <v/>
      </c>
      <c r="AT324" s="41"/>
      <c r="AU324" s="44"/>
      <c r="AV324" s="41"/>
      <c r="AW324" s="43" t="str">
        <f>IF(J324="","",IF(J326="","",IF(J324&gt;J326,"V",IF(J324&lt;J326,"D","N"))))</f>
        <v/>
      </c>
      <c r="AX324" s="41"/>
      <c r="AY324" s="44"/>
      <c r="AZ324" s="43" t="str">
        <f>IF(M324="","",IF(M329="","",IF(M324&gt;M329,"V",IF(M324&lt;M329,"D","N"))))</f>
        <v/>
      </c>
      <c r="BA324" s="41"/>
      <c r="BB324" s="44"/>
      <c r="BC324" s="41"/>
      <c r="BD324" s="44"/>
      <c r="BE324" s="42" t="str">
        <f>IF(R324="","",IF(R328="","",IF(R324&gt;R328,"V",IF(R324&lt;R328,"D","N"))))</f>
        <v/>
      </c>
      <c r="BF324" s="44"/>
      <c r="BG324" s="42" t="str">
        <f>IF(T324="","",IF(T327="","",IF(T324&gt;T327,"V",IF(T324&lt;T327,"D","N"))))</f>
        <v/>
      </c>
      <c r="BH324" s="44"/>
      <c r="BI324" s="44"/>
      <c r="BJ324" s="44"/>
      <c r="BK324" s="27" t="str">
        <f>IF(B324="","",IF(X324=0,"",AB324*1000000+AE324*1000+AC324))</f>
        <v/>
      </c>
      <c r="BL324" s="112" t="str">
        <f>IF(BK324="","",RANK(BK324,$BK$324:$BK$330,0))</f>
        <v/>
      </c>
      <c r="BM324" s="122"/>
    </row>
    <row r="325" spans="1:65" ht="15" customHeight="1">
      <c r="A325" s="97"/>
      <c r="B325" s="203"/>
      <c r="C325" s="196"/>
      <c r="D325" s="197"/>
      <c r="E325" s="257" t="str">
        <f>IF($E$7="OUI","A","")</f>
        <v/>
      </c>
      <c r="F325" s="197"/>
      <c r="G325" s="196"/>
      <c r="H325" s="197"/>
      <c r="I325" s="257" t="str">
        <f>IF($E$7="OUI","A","")</f>
        <v/>
      </c>
      <c r="J325" s="197"/>
      <c r="K325" s="196"/>
      <c r="L325" s="197"/>
      <c r="M325" s="247"/>
      <c r="N325" s="247"/>
      <c r="O325" s="197"/>
      <c r="P325" s="196"/>
      <c r="Q325" s="197"/>
      <c r="R325" s="257" t="str">
        <f>IF($E$7="OUI","A","")</f>
        <v/>
      </c>
      <c r="S325" s="197"/>
      <c r="T325" s="197"/>
      <c r="U325" s="196"/>
      <c r="V325" s="197"/>
      <c r="W325" s="196"/>
      <c r="X325" s="198" t="str">
        <f t="shared" ref="X325:X330" si="336">IF(B325="","",COUNT(C325:W325))</f>
        <v/>
      </c>
      <c r="Y325" s="198" t="str">
        <f t="shared" ref="Y325:Y330" si="337">IF(B325="","",COUNTIF($AP325:$BJ325,"V"))</f>
        <v/>
      </c>
      <c r="Z325" s="198" t="str">
        <f t="shared" ref="Z325:Z330" si="338">IF(B325="","",COUNTIF($AP325:$BJ325,"N"))</f>
        <v/>
      </c>
      <c r="AA325" s="198" t="str">
        <f t="shared" ref="AA325:AA330" si="339">IF(B325="","",COUNTIF($AP325:$BJ325,"D"))</f>
        <v/>
      </c>
      <c r="AB325" s="198" t="str">
        <f t="shared" si="335"/>
        <v/>
      </c>
      <c r="AC325" s="198" t="str">
        <f t="shared" ref="AC325:AC330" si="340">IF(B325="","",SUM(C325:W325))</f>
        <v/>
      </c>
      <c r="AD325" s="198" t="str">
        <f>IF(B325="","",SUM(C324,G326,K327,P329,U328,W330))</f>
        <v/>
      </c>
      <c r="AE325" s="198" t="str">
        <f t="shared" ref="AE325:AE330" si="341">IF(B325="","",AC325-AD325)</f>
        <v/>
      </c>
      <c r="AF325" s="123" t="str">
        <f t="shared" ref="AF325:AF330" si="342">IF(B325="","",IF(BL325=1,"1er",IF(BL325=2,"2ème",IF(BL325=3,"3ème",IF(BL325=4,"4ème",IF(BL325=5,"5ème",IF(BL325=6,"6ème",IF(BL325=7,"7ème",""))))))))</f>
        <v/>
      </c>
      <c r="AG325" s="124"/>
      <c r="AP325" s="43" t="str">
        <f>IF(C324="","",IF(C325="","",IF(C324&lt;C325,"V",IF(C324&gt;C325,"D","N"))))</f>
        <v/>
      </c>
      <c r="AQ325" s="41"/>
      <c r="AR325" s="44"/>
      <c r="AS325" s="41"/>
      <c r="AT325" s="42" t="str">
        <f>IF(G325="","",IF(G326="","",IF(G325&gt;G326,"V",IF(G325&lt;G326,"D","N"))))</f>
        <v/>
      </c>
      <c r="AU325" s="41"/>
      <c r="AV325" s="44"/>
      <c r="AW325" s="41"/>
      <c r="AX325" s="43" t="str">
        <f>IF(K325="","",IF(K327="","",IF(K325&gt;K327,"V",IF(K325&lt;K327,"D","N"))))</f>
        <v/>
      </c>
      <c r="AY325" s="41"/>
      <c r="AZ325" s="44"/>
      <c r="BA325" s="41"/>
      <c r="BB325" s="41"/>
      <c r="BC325" s="42" t="str">
        <f>IF(P325="","",IF(P329="","",IF(P325&gt;P329,"V",IF(P325&lt;P329,"D","N"))))</f>
        <v/>
      </c>
      <c r="BD325" s="41"/>
      <c r="BE325" s="41"/>
      <c r="BF325" s="41"/>
      <c r="BG325" s="41"/>
      <c r="BH325" s="43" t="str">
        <f>IF(U325="","",IF(U328="","",IF(U325&gt;U328,"V",IF(U325&lt;U328,"D","N"))))</f>
        <v/>
      </c>
      <c r="BI325" s="41"/>
      <c r="BJ325" s="43" t="str">
        <f>IF(W325="","",IF(W330="","",IF(W325&gt;W330,"V",IF(W325&lt;W330,"D","N"))))</f>
        <v/>
      </c>
      <c r="BK325" s="27" t="str">
        <f t="shared" ref="BK325:BK330" si="343">IF(B325="","",IF(X325=0,"",AB325*1000000+AE325*1000+AC325))</f>
        <v/>
      </c>
      <c r="BL325" s="112" t="str">
        <f t="shared" ref="BL325:BL330" si="344">IF(BK325="","",RANK(BK325,$BK$324:$BK$330,0))</f>
        <v/>
      </c>
      <c r="BM325" s="122"/>
    </row>
    <row r="326" spans="1:65" ht="15" customHeight="1">
      <c r="A326" s="97"/>
      <c r="B326" s="203"/>
      <c r="C326" s="197"/>
      <c r="D326" s="196"/>
      <c r="E326" s="247"/>
      <c r="F326" s="197"/>
      <c r="G326" s="196"/>
      <c r="H326" s="197"/>
      <c r="I326" s="197"/>
      <c r="J326" s="196"/>
      <c r="K326" s="197"/>
      <c r="L326" s="257" t="str">
        <f>IF($E$7="OUI","A","")</f>
        <v/>
      </c>
      <c r="M326" s="197"/>
      <c r="N326" s="196"/>
      <c r="O326" s="257" t="str">
        <f>IF($E$7="OUI","A","")</f>
        <v/>
      </c>
      <c r="P326" s="197"/>
      <c r="Q326" s="196"/>
      <c r="R326" s="197"/>
      <c r="S326" s="196"/>
      <c r="T326" s="197"/>
      <c r="U326" s="257" t="str">
        <f>IF($E$7="OUI","A","")</f>
        <v/>
      </c>
      <c r="V326" s="197"/>
      <c r="W326" s="197"/>
      <c r="X326" s="198" t="str">
        <f t="shared" si="336"/>
        <v/>
      </c>
      <c r="Y326" s="198" t="str">
        <f t="shared" si="337"/>
        <v/>
      </c>
      <c r="Z326" s="198" t="str">
        <f t="shared" si="338"/>
        <v/>
      </c>
      <c r="AA326" s="198" t="str">
        <f t="shared" si="339"/>
        <v/>
      </c>
      <c r="AB326" s="198" t="str">
        <f t="shared" si="335"/>
        <v/>
      </c>
      <c r="AC326" s="198" t="str">
        <f t="shared" si="340"/>
        <v/>
      </c>
      <c r="AD326" s="198" t="str">
        <f>IF(B326="","",SUM(D327,G325,J324,N328,Q330,S329))</f>
        <v/>
      </c>
      <c r="AE326" s="198" t="str">
        <f t="shared" si="341"/>
        <v/>
      </c>
      <c r="AF326" s="123" t="str">
        <f t="shared" si="342"/>
        <v/>
      </c>
      <c r="AG326" s="124"/>
      <c r="AP326" s="44"/>
      <c r="AQ326" s="43" t="str">
        <f>IF(D326="","",IF(D327="","",IF(D326&gt;D327,"V",IF(D326&lt;D327,"D","N"))))</f>
        <v/>
      </c>
      <c r="AR326" s="41"/>
      <c r="AS326" s="41"/>
      <c r="AT326" s="42" t="str">
        <f>IF(G325="","",IF(G326="","",IF(G325&lt;G326,"V",IF(G325&gt;G326,"D","N"))))</f>
        <v/>
      </c>
      <c r="AU326" s="41"/>
      <c r="AV326" s="41"/>
      <c r="AW326" s="42" t="str">
        <f>IF(J324="","",IF(J326="","",IF(J324&lt;J326,"V",IF(J324&gt;J326,"D","N"))))</f>
        <v/>
      </c>
      <c r="AX326" s="41"/>
      <c r="AY326" s="44"/>
      <c r="AZ326" s="41"/>
      <c r="BA326" s="42" t="str">
        <f>IF(N326="","",IF(N328="","",IF(N326&gt;N328,"V",IF(N326&lt;N328,"D","N"))))</f>
        <v/>
      </c>
      <c r="BB326" s="41"/>
      <c r="BC326" s="41"/>
      <c r="BD326" s="43" t="str">
        <f>IF(Q326="","",IF(Q330="","",IF(Q326&gt;Q330,"V",IF(Q326&lt;Q330,"D","N"))))</f>
        <v/>
      </c>
      <c r="BE326" s="41"/>
      <c r="BF326" s="43" t="str">
        <f>IF(S326="","",IF(S329="","",IF(S326&gt;S329,"V",IF(S326&lt;S329,"D","N"))))</f>
        <v/>
      </c>
      <c r="BG326" s="41"/>
      <c r="BH326" s="41"/>
      <c r="BI326" s="41"/>
      <c r="BJ326" s="41"/>
      <c r="BK326" s="27" t="str">
        <f t="shared" si="343"/>
        <v/>
      </c>
      <c r="BL326" s="112" t="str">
        <f t="shared" si="344"/>
        <v/>
      </c>
      <c r="BM326" s="122"/>
    </row>
    <row r="327" spans="1:65" ht="15" customHeight="1">
      <c r="A327" s="97"/>
      <c r="B327" s="203"/>
      <c r="C327" s="197"/>
      <c r="D327" s="196"/>
      <c r="E327" s="197"/>
      <c r="F327" s="257" t="str">
        <f>IF($E$7="OUI","A","")</f>
        <v/>
      </c>
      <c r="G327" s="197"/>
      <c r="H327" s="196"/>
      <c r="I327" s="197"/>
      <c r="J327" s="197"/>
      <c r="K327" s="196"/>
      <c r="L327" s="197"/>
      <c r="M327" s="197"/>
      <c r="N327" s="197"/>
      <c r="O327" s="196"/>
      <c r="P327" s="197"/>
      <c r="Q327" s="257" t="str">
        <f>IF($E$7="OUI","A","")</f>
        <v/>
      </c>
      <c r="R327" s="197"/>
      <c r="S327" s="197"/>
      <c r="T327" s="196"/>
      <c r="U327" s="197"/>
      <c r="V327" s="196"/>
      <c r="W327" s="257" t="str">
        <f>IF($E$7="OUI","A","")</f>
        <v/>
      </c>
      <c r="X327" s="198" t="str">
        <f t="shared" si="336"/>
        <v/>
      </c>
      <c r="Y327" s="198" t="str">
        <f t="shared" si="337"/>
        <v/>
      </c>
      <c r="Z327" s="198" t="str">
        <f t="shared" si="338"/>
        <v/>
      </c>
      <c r="AA327" s="198" t="str">
        <f t="shared" si="339"/>
        <v/>
      </c>
      <c r="AB327" s="198" t="str">
        <f t="shared" si="335"/>
        <v/>
      </c>
      <c r="AC327" s="198" t="str">
        <f t="shared" si="340"/>
        <v/>
      </c>
      <c r="AD327" s="198" t="str">
        <f>IF(B327="","",SUM(D326,H328,K325,O330,T324,V329))</f>
        <v/>
      </c>
      <c r="AE327" s="198" t="str">
        <f t="shared" si="341"/>
        <v/>
      </c>
      <c r="AF327" s="123" t="str">
        <f t="shared" si="342"/>
        <v/>
      </c>
      <c r="AG327" s="124"/>
      <c r="AP327" s="44"/>
      <c r="AQ327" s="43" t="str">
        <f>IF(D326="","",IF(D327="","",IF(D326&lt;D327,"V",IF(D326&gt;D327,"D","N"))))</f>
        <v/>
      </c>
      <c r="AR327" s="41"/>
      <c r="AS327" s="44"/>
      <c r="AT327" s="41"/>
      <c r="AU327" s="43" t="str">
        <f>IF(H327="","",IF(H328="","",IF(H327&gt;H328,"V",IF(H327&lt;H328,"D","N"))))</f>
        <v/>
      </c>
      <c r="AV327" s="44"/>
      <c r="AW327" s="41"/>
      <c r="AX327" s="42" t="str">
        <f>IF(K325="","",IF(K327="","",IF(K325&lt;K327,"V",IF(K325&gt;K327,"D","N"))))</f>
        <v/>
      </c>
      <c r="AY327" s="41"/>
      <c r="AZ327" s="41"/>
      <c r="BA327" s="41"/>
      <c r="BB327" s="42" t="str">
        <f>IF(O327="","",IF(O330="","",IF(O327&gt;O330,"V",IF(O327&lt;O330,"D","N"))))</f>
        <v/>
      </c>
      <c r="BC327" s="41"/>
      <c r="BD327" s="41"/>
      <c r="BE327" s="41"/>
      <c r="BF327" s="41"/>
      <c r="BG327" s="43" t="str">
        <f>IF(T324="","",IF(T327="","",IF(T324&lt;T327,"V",IF(T324&gt;T327,"D","N"))))</f>
        <v/>
      </c>
      <c r="BH327" s="41"/>
      <c r="BI327" s="43" t="str">
        <f>IF(V327="","",IF(V329="","",IF(V327&gt;V329,"V",IF(V327&lt;V329,"D","N"))))</f>
        <v/>
      </c>
      <c r="BJ327" s="41"/>
      <c r="BK327" s="27" t="str">
        <f t="shared" si="343"/>
        <v/>
      </c>
      <c r="BL327" s="112" t="str">
        <f t="shared" si="344"/>
        <v/>
      </c>
      <c r="BM327" s="122"/>
    </row>
    <row r="328" spans="1:65" ht="15" customHeight="1">
      <c r="A328" s="97"/>
      <c r="B328" s="203"/>
      <c r="C328" s="257" t="str">
        <f>IF($E$7="OUI","A","")</f>
        <v/>
      </c>
      <c r="D328" s="197"/>
      <c r="E328" s="196"/>
      <c r="F328" s="197"/>
      <c r="G328" s="197"/>
      <c r="H328" s="196"/>
      <c r="I328" s="197"/>
      <c r="J328" s="257" t="str">
        <f>IF($E$7="OUI","A","")</f>
        <v/>
      </c>
      <c r="K328" s="197"/>
      <c r="L328" s="196"/>
      <c r="M328" s="197"/>
      <c r="N328" s="196"/>
      <c r="O328" s="197"/>
      <c r="P328" s="197"/>
      <c r="Q328" s="197"/>
      <c r="R328" s="196"/>
      <c r="S328" s="247"/>
      <c r="T328" s="197"/>
      <c r="U328" s="196"/>
      <c r="V328" s="257" t="str">
        <f>IF($E$7="OUI","A","")</f>
        <v/>
      </c>
      <c r="W328" s="197"/>
      <c r="X328" s="198" t="str">
        <f t="shared" si="336"/>
        <v/>
      </c>
      <c r="Y328" s="198" t="str">
        <f t="shared" si="337"/>
        <v/>
      </c>
      <c r="Z328" s="198" t="str">
        <f t="shared" si="338"/>
        <v/>
      </c>
      <c r="AA328" s="198" t="str">
        <f t="shared" si="339"/>
        <v/>
      </c>
      <c r="AB328" s="198" t="str">
        <f t="shared" si="335"/>
        <v/>
      </c>
      <c r="AC328" s="198" t="str">
        <f t="shared" si="340"/>
        <v/>
      </c>
      <c r="AD328" s="198" t="str">
        <f>IF(B328="","",SUM(E329,H327,L330,N326,R324,U325))</f>
        <v/>
      </c>
      <c r="AE328" s="198" t="str">
        <f t="shared" si="341"/>
        <v/>
      </c>
      <c r="AF328" s="123" t="str">
        <f t="shared" si="342"/>
        <v/>
      </c>
      <c r="AG328" s="124"/>
      <c r="AP328" s="41"/>
      <c r="AQ328" s="44"/>
      <c r="AR328" s="43" t="str">
        <f>IF(E328="","",IF(E329="","",IF(E328&gt;E329,"V",IF(E328&lt;E329,"D","N"))))</f>
        <v/>
      </c>
      <c r="AS328" s="44"/>
      <c r="AT328" s="41"/>
      <c r="AU328" s="43" t="str">
        <f>IF(H327="","",IF(H328="","",IF(H327&lt;H328,"V",IF(H327&gt;H328,"D","N"))))</f>
        <v/>
      </c>
      <c r="AV328" s="41"/>
      <c r="AW328" s="44"/>
      <c r="AX328" s="41"/>
      <c r="AY328" s="43" t="str">
        <f>IF(L328="","",IF(L330="","",IF(L328&gt;L330,"V",IF(L328&lt;L330,"D","N"))))</f>
        <v/>
      </c>
      <c r="AZ328" s="44"/>
      <c r="BA328" s="43" t="str">
        <f>IF(N326="","",IF(N328="","",IF(N326&lt;N328,"V",IF(N326&gt;N328,"D","N"))))</f>
        <v/>
      </c>
      <c r="BB328" s="41"/>
      <c r="BC328" s="41"/>
      <c r="BD328" s="44"/>
      <c r="BE328" s="42" t="str">
        <f>IF(R324="","",IF(R328="","",IF(R324&lt;R328,"V",IF(R324&gt;R328,"D","N"))))</f>
        <v/>
      </c>
      <c r="BF328" s="44"/>
      <c r="BG328" s="44"/>
      <c r="BH328" s="42" t="str">
        <f>IF(U325="","",IF(U328="","",IF(U325&lt;U328,"V",IF(U325&gt;U328,"D","N"))))</f>
        <v/>
      </c>
      <c r="BI328" s="44"/>
      <c r="BJ328" s="44"/>
      <c r="BK328" s="27" t="str">
        <f t="shared" si="343"/>
        <v/>
      </c>
      <c r="BL328" s="112" t="str">
        <f t="shared" si="344"/>
        <v/>
      </c>
      <c r="BM328" s="122"/>
    </row>
    <row r="329" spans="1:65" ht="15" customHeight="1">
      <c r="A329" s="97"/>
      <c r="B329" s="203"/>
      <c r="C329" s="247"/>
      <c r="D329" s="197"/>
      <c r="E329" s="196"/>
      <c r="F329" s="197"/>
      <c r="G329" s="257" t="str">
        <f>IF($E$7="OUI","A","")</f>
        <v/>
      </c>
      <c r="H329" s="197"/>
      <c r="I329" s="196"/>
      <c r="J329" s="197"/>
      <c r="K329" s="257" t="str">
        <f>IF($E$7="OUI","A","")</f>
        <v/>
      </c>
      <c r="L329" s="197"/>
      <c r="M329" s="196"/>
      <c r="N329" s="197"/>
      <c r="O329" s="197"/>
      <c r="P329" s="196"/>
      <c r="Q329" s="197"/>
      <c r="R329" s="197"/>
      <c r="S329" s="196"/>
      <c r="T329" s="257" t="str">
        <f>IF($E$7="OUI","A","")</f>
        <v/>
      </c>
      <c r="U329" s="197"/>
      <c r="V329" s="196"/>
      <c r="W329" s="197"/>
      <c r="X329" s="198" t="str">
        <f t="shared" si="336"/>
        <v/>
      </c>
      <c r="Y329" s="198" t="str">
        <f t="shared" si="337"/>
        <v/>
      </c>
      <c r="Z329" s="198" t="str">
        <f t="shared" si="338"/>
        <v/>
      </c>
      <c r="AA329" s="198" t="str">
        <f t="shared" si="339"/>
        <v/>
      </c>
      <c r="AB329" s="198" t="str">
        <f t="shared" si="335"/>
        <v/>
      </c>
      <c r="AC329" s="198" t="str">
        <f t="shared" si="340"/>
        <v/>
      </c>
      <c r="AD329" s="198" t="str">
        <f>IF(B329="","",SUM(E328,I330,M324,P325,S326,V327))</f>
        <v/>
      </c>
      <c r="AE329" s="198" t="str">
        <f t="shared" si="341"/>
        <v/>
      </c>
      <c r="AF329" s="123" t="str">
        <f t="shared" si="342"/>
        <v/>
      </c>
      <c r="AG329" s="124"/>
      <c r="AP329" s="41"/>
      <c r="AQ329" s="44"/>
      <c r="AR329" s="43" t="str">
        <f>IF(E328="","",IF(E329="","",IF(E328&lt;E329,"V",IF(E328&gt;E329,"D","N"))))</f>
        <v/>
      </c>
      <c r="AS329" s="41"/>
      <c r="AT329" s="41"/>
      <c r="AU329" s="44"/>
      <c r="AV329" s="43" t="str">
        <f>IF(I329="","",IF(I330="","",IF(I329&gt;I330,"V",IF(I329&lt;I330,"D","N"))))</f>
        <v/>
      </c>
      <c r="AW329" s="41"/>
      <c r="AX329" s="44"/>
      <c r="AY329" s="41"/>
      <c r="AZ329" s="43" t="str">
        <f>IF(M324="","",IF(M329="","",IF(M324&lt;M329,"V",IF(M324&gt;M329,"D","N"))))</f>
        <v/>
      </c>
      <c r="BA329" s="44"/>
      <c r="BB329" s="41"/>
      <c r="BC329" s="42" t="str">
        <f>IF(P325="","",IF(P329="","",IF(P325&lt;P329,"V",IF(P325&gt;P329,"D","N"))))</f>
        <v/>
      </c>
      <c r="BD329" s="41"/>
      <c r="BE329" s="41"/>
      <c r="BF329" s="43" t="str">
        <f>IF(S326="","",IF(S329="","",IF(S326&lt;S329,"V",IF(S326&gt;S329,"D","N"))))</f>
        <v/>
      </c>
      <c r="BG329" s="41"/>
      <c r="BH329" s="41"/>
      <c r="BI329" s="43" t="str">
        <f>IF(V327="","",IF(V329="","",IF(V327&lt;V329,"V",IF(V327&gt;V329,"D","N"))))</f>
        <v/>
      </c>
      <c r="BJ329" s="41"/>
      <c r="BK329" s="27" t="str">
        <f t="shared" si="343"/>
        <v/>
      </c>
      <c r="BL329" s="112" t="str">
        <f t="shared" si="344"/>
        <v/>
      </c>
      <c r="BM329" s="122"/>
    </row>
    <row r="330" spans="1:65" ht="15" customHeight="1">
      <c r="A330" s="97"/>
      <c r="B330" s="203"/>
      <c r="C330" s="197"/>
      <c r="D330" s="257" t="str">
        <f>IF($E$7="OUI","A","")</f>
        <v/>
      </c>
      <c r="E330" s="197"/>
      <c r="F330" s="196"/>
      <c r="G330" s="197"/>
      <c r="H330" s="197"/>
      <c r="I330" s="196"/>
      <c r="J330" s="197"/>
      <c r="K330" s="197"/>
      <c r="L330" s="196"/>
      <c r="M330" s="257" t="str">
        <f>IF($E$7="OUI","A","")</f>
        <v/>
      </c>
      <c r="N330" s="197"/>
      <c r="O330" s="196"/>
      <c r="P330" s="197"/>
      <c r="Q330" s="196"/>
      <c r="R330" s="247"/>
      <c r="S330" s="257" t="str">
        <f>IF($E$7="OUI","A","")</f>
        <v/>
      </c>
      <c r="T330" s="197"/>
      <c r="U330" s="247"/>
      <c r="V330" s="197"/>
      <c r="W330" s="196"/>
      <c r="X330" s="198" t="str">
        <f t="shared" si="336"/>
        <v/>
      </c>
      <c r="Y330" s="198" t="str">
        <f t="shared" si="337"/>
        <v/>
      </c>
      <c r="Z330" s="198" t="str">
        <f t="shared" si="338"/>
        <v/>
      </c>
      <c r="AA330" s="198" t="str">
        <f t="shared" si="339"/>
        <v/>
      </c>
      <c r="AB330" s="198" t="str">
        <f t="shared" si="335"/>
        <v/>
      </c>
      <c r="AC330" s="198" t="str">
        <f t="shared" si="340"/>
        <v/>
      </c>
      <c r="AD330" s="198" t="str">
        <f>IF(B330="","",SUM(F324,I329,L328,O327,Q326,W325))</f>
        <v/>
      </c>
      <c r="AE330" s="198" t="str">
        <f t="shared" si="341"/>
        <v/>
      </c>
      <c r="AF330" s="123" t="str">
        <f t="shared" si="342"/>
        <v/>
      </c>
      <c r="AG330" s="124"/>
      <c r="AP330" s="41"/>
      <c r="AQ330" s="44"/>
      <c r="AR330" s="41"/>
      <c r="AS330" s="43" t="str">
        <f>IF(F324="","",IF(F330="","",IF(F324&lt;F330,"V",IF(F324&gt;F330,"D","N"))))</f>
        <v/>
      </c>
      <c r="AT330" s="41"/>
      <c r="AU330" s="44"/>
      <c r="AV330" s="43" t="str">
        <f>IF(I329="","",IF(I330="","",IF(I329&lt;I330,"V",IF(I329&gt;I330,"D","N"))))</f>
        <v/>
      </c>
      <c r="AW330" s="41"/>
      <c r="AX330" s="44"/>
      <c r="AY330" s="43" t="str">
        <f>IF(L328="","",IF(L330="","",IF(L328&lt;L330,"V",IF(L328&gt;L330,"D","N"))))</f>
        <v/>
      </c>
      <c r="AZ330" s="41"/>
      <c r="BA330" s="44"/>
      <c r="BB330" s="43" t="str">
        <f>IF(O327="","",IF(O330="","",IF(O327&lt;O330,"V",IF(O327&gt;O330,"D","N"))))</f>
        <v/>
      </c>
      <c r="BC330" s="44"/>
      <c r="BD330" s="43" t="str">
        <f>IF(Q326="","",IF(Q330="","",IF(Q326&lt;Q330,"V",IF(Q326&gt;Q330,"D","N"))))</f>
        <v/>
      </c>
      <c r="BE330" s="41"/>
      <c r="BF330" s="41"/>
      <c r="BG330" s="41"/>
      <c r="BH330" s="41"/>
      <c r="BI330" s="41"/>
      <c r="BJ330" s="43" t="str">
        <f>IF(W325="","",IF(W330="","",IF(W325&lt;W330,"V",IF(W325&gt;W330,"D","N"))))</f>
        <v/>
      </c>
      <c r="BK330" s="27" t="str">
        <f t="shared" si="343"/>
        <v/>
      </c>
      <c r="BL330" s="112" t="str">
        <f t="shared" si="344"/>
        <v/>
      </c>
      <c r="BM330" s="122"/>
    </row>
    <row r="331" spans="1:65">
      <c r="A331" s="97"/>
    </row>
    <row r="332" spans="1:65">
      <c r="A332" s="97"/>
    </row>
    <row r="333" spans="1:65" ht="15" customHeight="1">
      <c r="A333" s="97"/>
      <c r="B333" s="244" t="s">
        <v>309</v>
      </c>
      <c r="C333" s="76"/>
      <c r="D333" s="77"/>
      <c r="E333" s="78"/>
      <c r="F333" s="77"/>
      <c r="G333" s="77"/>
      <c r="H333" s="77"/>
      <c r="I333" s="79"/>
      <c r="J333" s="77"/>
      <c r="K333" s="77"/>
      <c r="L333" s="34" t="s">
        <v>366</v>
      </c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80"/>
      <c r="X333" s="81"/>
      <c r="Y333" s="77"/>
      <c r="Z333" s="77" t="str">
        <f>"SUIVI DES MATCHS (G="&amp;IF($E$4="",0,$E$4)&amp;"pts / N="&amp;IF($E$5="",0,$E$5)&amp;"pts / P="&amp;IF($E$6="",0,$E$6)&amp;"pts)"</f>
        <v>SUIVI DES MATCHS (G=0pts / N=0pts / P=0pts)</v>
      </c>
      <c r="AA333" s="77"/>
      <c r="AB333" s="82"/>
      <c r="AC333" s="76"/>
      <c r="AD333" s="77" t="s">
        <v>221</v>
      </c>
      <c r="AE333" s="80"/>
      <c r="AF333" s="290" t="s">
        <v>349</v>
      </c>
      <c r="AG333" s="229" t="s">
        <v>349</v>
      </c>
      <c r="AP333" s="52"/>
      <c r="AQ333" s="46"/>
      <c r="AR333" s="47"/>
      <c r="AS333" s="46"/>
      <c r="AT333" s="46"/>
      <c r="AU333" s="46"/>
      <c r="AV333" s="46"/>
      <c r="AW333" s="46"/>
      <c r="AX333" s="46"/>
      <c r="AY333" s="48" t="s">
        <v>230</v>
      </c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108" t="s">
        <v>334</v>
      </c>
      <c r="BL333" s="108" t="s">
        <v>229</v>
      </c>
      <c r="BM333" s="121"/>
    </row>
    <row r="334" spans="1:65" ht="15" customHeight="1">
      <c r="A334" s="97"/>
      <c r="B334" s="74" t="s">
        <v>317</v>
      </c>
      <c r="C334" s="74" t="s">
        <v>217</v>
      </c>
      <c r="D334" s="74" t="s">
        <v>218</v>
      </c>
      <c r="E334" s="74" t="s">
        <v>219</v>
      </c>
      <c r="F334" s="74" t="s">
        <v>241</v>
      </c>
      <c r="G334" s="74" t="s">
        <v>242</v>
      </c>
      <c r="H334" s="74" t="s">
        <v>243</v>
      </c>
      <c r="I334" s="74" t="s">
        <v>246</v>
      </c>
      <c r="J334" s="74" t="s">
        <v>247</v>
      </c>
      <c r="K334" s="74" t="s">
        <v>248</v>
      </c>
      <c r="L334" s="74" t="s">
        <v>249</v>
      </c>
      <c r="M334" s="74" t="s">
        <v>250</v>
      </c>
      <c r="N334" s="74" t="s">
        <v>251</v>
      </c>
      <c r="O334" s="74" t="s">
        <v>252</v>
      </c>
      <c r="P334" s="74" t="s">
        <v>253</v>
      </c>
      <c r="Q334" s="74" t="s">
        <v>254</v>
      </c>
      <c r="R334" s="74" t="s">
        <v>255</v>
      </c>
      <c r="S334" s="74" t="s">
        <v>256</v>
      </c>
      <c r="T334" s="74" t="s">
        <v>257</v>
      </c>
      <c r="U334" s="74" t="s">
        <v>258</v>
      </c>
      <c r="V334" s="74" t="s">
        <v>259</v>
      </c>
      <c r="W334" s="74" t="s">
        <v>260</v>
      </c>
      <c r="X334" s="74" t="s">
        <v>222</v>
      </c>
      <c r="Y334" s="74" t="s">
        <v>223</v>
      </c>
      <c r="Z334" s="74" t="s">
        <v>224</v>
      </c>
      <c r="AA334" s="74" t="s">
        <v>225</v>
      </c>
      <c r="AB334" s="74" t="s">
        <v>220</v>
      </c>
      <c r="AC334" s="74" t="s">
        <v>226</v>
      </c>
      <c r="AD334" s="74" t="s">
        <v>227</v>
      </c>
      <c r="AE334" s="74" t="s">
        <v>270</v>
      </c>
      <c r="AF334" s="291"/>
      <c r="AG334" s="245" t="s">
        <v>368</v>
      </c>
      <c r="AP334" s="30" t="s">
        <v>217</v>
      </c>
      <c r="AQ334" s="30" t="s">
        <v>218</v>
      </c>
      <c r="AR334" s="30" t="s">
        <v>219</v>
      </c>
      <c r="AS334" s="30" t="s">
        <v>241</v>
      </c>
      <c r="AT334" s="30" t="s">
        <v>242</v>
      </c>
      <c r="AU334" s="30" t="s">
        <v>243</v>
      </c>
      <c r="AV334" s="30" t="s">
        <v>246</v>
      </c>
      <c r="AW334" s="30" t="s">
        <v>247</v>
      </c>
      <c r="AX334" s="30" t="s">
        <v>248</v>
      </c>
      <c r="AY334" s="30" t="s">
        <v>249</v>
      </c>
      <c r="AZ334" s="30" t="s">
        <v>250</v>
      </c>
      <c r="BA334" s="30" t="s">
        <v>251</v>
      </c>
      <c r="BB334" s="30" t="s">
        <v>252</v>
      </c>
      <c r="BC334" s="30" t="s">
        <v>253</v>
      </c>
      <c r="BD334" s="30" t="s">
        <v>254</v>
      </c>
      <c r="BE334" s="30" t="s">
        <v>255</v>
      </c>
      <c r="BF334" s="30" t="s">
        <v>256</v>
      </c>
      <c r="BG334" s="30" t="s">
        <v>257</v>
      </c>
      <c r="BH334" s="30" t="s">
        <v>258</v>
      </c>
      <c r="BI334" s="30" t="s">
        <v>259</v>
      </c>
      <c r="BJ334" s="30" t="s">
        <v>260</v>
      </c>
      <c r="BK334" s="110" t="s">
        <v>335</v>
      </c>
      <c r="BL334" s="110" t="s">
        <v>336</v>
      </c>
      <c r="BM334" s="121"/>
    </row>
    <row r="335" spans="1:65" ht="15" customHeight="1">
      <c r="A335" s="97"/>
      <c r="B335" s="203"/>
      <c r="C335" s="196"/>
      <c r="D335" s="197"/>
      <c r="E335" s="197"/>
      <c r="F335" s="196"/>
      <c r="G335" s="197"/>
      <c r="H335" s="257" t="str">
        <f>IF($E$7="OUI","A","")</f>
        <v/>
      </c>
      <c r="I335" s="197"/>
      <c r="J335" s="196"/>
      <c r="K335" s="197"/>
      <c r="L335" s="197"/>
      <c r="M335" s="196"/>
      <c r="N335" s="257" t="str">
        <f>IF($E$7="OUI","A","")</f>
        <v/>
      </c>
      <c r="O335" s="247"/>
      <c r="P335" s="257" t="str">
        <f>IF($E$7="OUI","A","")</f>
        <v/>
      </c>
      <c r="Q335" s="197"/>
      <c r="R335" s="196"/>
      <c r="S335" s="197"/>
      <c r="T335" s="196"/>
      <c r="U335" s="197"/>
      <c r="V335" s="247"/>
      <c r="W335" s="197"/>
      <c r="X335" s="198" t="str">
        <f>IF(B335="","",COUNT(C335:W335))</f>
        <v/>
      </c>
      <c r="Y335" s="198" t="str">
        <f>IF(B335="","",COUNTIF($AP335:$BJ335,"V"))</f>
        <v/>
      </c>
      <c r="Z335" s="198" t="str">
        <f>IF(B335="","",COUNTIF($AP335:$BJ335,"N"))</f>
        <v/>
      </c>
      <c r="AA335" s="198" t="str">
        <f>IF(B335="","",COUNTIF($AP335:$BJ335,"D"))</f>
        <v/>
      </c>
      <c r="AB335" s="198" t="str">
        <f t="shared" ref="AB335:AB341" si="345">IF(B335="","",(Y335*$E$4)+(Z335*$E$5)+(AA335*$E$6))</f>
        <v/>
      </c>
      <c r="AC335" s="198" t="str">
        <f>IF(B335="","",SUM(C335:W335))</f>
        <v/>
      </c>
      <c r="AD335" s="198" t="str">
        <f>IF(B335="","",SUM(C336,F341,J337,M340,R339,T338))</f>
        <v/>
      </c>
      <c r="AE335" s="198" t="str">
        <f>IF(B335="","",AC335-AD335)</f>
        <v/>
      </c>
      <c r="AF335" s="123" t="str">
        <f>IF(B335="","",IF(BL335=1,"1er",IF(BL335=2,"2ème",IF(BL335=3,"3ème",IF(BL335=4,"4ème",IF(BL335=5,"5ème",IF(BL335=6,"6ème",IF(BL335=7,"7ème",""))))))))</f>
        <v/>
      </c>
      <c r="AG335" s="124"/>
      <c r="AP335" s="43" t="str">
        <f>IF(C335="","",IF(C336="","",IF(C335&gt;C336,"V",IF(C335&lt;C336,"D","N"))))</f>
        <v/>
      </c>
      <c r="AQ335" s="41"/>
      <c r="AR335" s="44"/>
      <c r="AS335" s="43" t="str">
        <f>IF(F335="","",IF(F341="","",IF(F335&gt;F341,"V",IF(F335&lt;F341,"D","N"))))</f>
        <v/>
      </c>
      <c r="AT335" s="41"/>
      <c r="AU335" s="44"/>
      <c r="AV335" s="41"/>
      <c r="AW335" s="43" t="str">
        <f>IF(J335="","",IF(J337="","",IF(J335&gt;J337,"V",IF(J335&lt;J337,"D","N"))))</f>
        <v/>
      </c>
      <c r="AX335" s="41"/>
      <c r="AY335" s="44"/>
      <c r="AZ335" s="43" t="str">
        <f>IF(M335="","",IF(M340="","",IF(M335&gt;M340,"V",IF(M335&lt;M340,"D","N"))))</f>
        <v/>
      </c>
      <c r="BA335" s="41"/>
      <c r="BB335" s="44"/>
      <c r="BC335" s="41"/>
      <c r="BD335" s="44"/>
      <c r="BE335" s="42" t="str">
        <f>IF(R335="","",IF(R339="","",IF(R335&gt;R339,"V",IF(R335&lt;R339,"D","N"))))</f>
        <v/>
      </c>
      <c r="BF335" s="44"/>
      <c r="BG335" s="42" t="str">
        <f>IF(T335="","",IF(T338="","",IF(T335&gt;T338,"V",IF(T335&lt;T338,"D","N"))))</f>
        <v/>
      </c>
      <c r="BH335" s="44"/>
      <c r="BI335" s="44"/>
      <c r="BJ335" s="44"/>
      <c r="BK335" s="27" t="str">
        <f>IF(B335="","",IF(X335=0,"",AB335*1000000+AE335*1000+AC335))</f>
        <v/>
      </c>
      <c r="BL335" s="112" t="str">
        <f>IF(BK335="","",RANK(BK335,$BK$335:$BK$341,0))</f>
        <v/>
      </c>
      <c r="BM335" s="122"/>
    </row>
    <row r="336" spans="1:65" ht="15" customHeight="1">
      <c r="A336" s="97"/>
      <c r="B336" s="203"/>
      <c r="C336" s="196"/>
      <c r="D336" s="197"/>
      <c r="E336" s="257" t="str">
        <f>IF($E$7="OUI","A","")</f>
        <v/>
      </c>
      <c r="F336" s="197"/>
      <c r="G336" s="196"/>
      <c r="H336" s="197"/>
      <c r="I336" s="257" t="str">
        <f>IF($E$7="OUI","A","")</f>
        <v/>
      </c>
      <c r="J336" s="197"/>
      <c r="K336" s="196"/>
      <c r="L336" s="197"/>
      <c r="M336" s="247"/>
      <c r="N336" s="247"/>
      <c r="O336" s="197"/>
      <c r="P336" s="196"/>
      <c r="Q336" s="197"/>
      <c r="R336" s="257" t="str">
        <f>IF($E$7="OUI","A","")</f>
        <v/>
      </c>
      <c r="S336" s="197"/>
      <c r="T336" s="197"/>
      <c r="U336" s="196"/>
      <c r="V336" s="197"/>
      <c r="W336" s="196"/>
      <c r="X336" s="198" t="str">
        <f t="shared" ref="X336:X341" si="346">IF(B336="","",COUNT(C336:W336))</f>
        <v/>
      </c>
      <c r="Y336" s="198" t="str">
        <f t="shared" ref="Y336:Y341" si="347">IF(B336="","",COUNTIF($AP336:$BJ336,"V"))</f>
        <v/>
      </c>
      <c r="Z336" s="198" t="str">
        <f t="shared" ref="Z336:Z341" si="348">IF(B336="","",COUNTIF($AP336:$BJ336,"N"))</f>
        <v/>
      </c>
      <c r="AA336" s="198" t="str">
        <f t="shared" ref="AA336:AA341" si="349">IF(B336="","",COUNTIF($AP336:$BJ336,"D"))</f>
        <v/>
      </c>
      <c r="AB336" s="198" t="str">
        <f t="shared" si="345"/>
        <v/>
      </c>
      <c r="AC336" s="198" t="str">
        <f t="shared" ref="AC336:AC341" si="350">IF(B336="","",SUM(C336:W336))</f>
        <v/>
      </c>
      <c r="AD336" s="198" t="str">
        <f>IF(B336="","",SUM(C335,G337,K338,P340,U339,W341))</f>
        <v/>
      </c>
      <c r="AE336" s="198" t="str">
        <f t="shared" ref="AE336:AE341" si="351">IF(B336="","",AC336-AD336)</f>
        <v/>
      </c>
      <c r="AF336" s="123" t="str">
        <f t="shared" ref="AF336:AF341" si="352">IF(B336="","",IF(BL336=1,"1er",IF(BL336=2,"2ème",IF(BL336=3,"3ème",IF(BL336=4,"4ème",IF(BL336=5,"5ème",IF(BL336=6,"6ème",IF(BL336=7,"7ème",""))))))))</f>
        <v/>
      </c>
      <c r="AG336" s="124"/>
      <c r="AP336" s="43" t="str">
        <f>IF(C335="","",IF(C336="","",IF(C335&lt;C336,"V",IF(C335&gt;C336,"D","N"))))</f>
        <v/>
      </c>
      <c r="AQ336" s="41"/>
      <c r="AR336" s="44"/>
      <c r="AS336" s="41"/>
      <c r="AT336" s="42" t="str">
        <f>IF(G336="","",IF(G337="","",IF(G336&gt;G337,"V",IF(G336&lt;G337,"D","N"))))</f>
        <v/>
      </c>
      <c r="AU336" s="41"/>
      <c r="AV336" s="44"/>
      <c r="AW336" s="41"/>
      <c r="AX336" s="43" t="str">
        <f>IF(K336="","",IF(K338="","",IF(K336&gt;K338,"V",IF(K336&lt;K338,"D","N"))))</f>
        <v/>
      </c>
      <c r="AY336" s="41"/>
      <c r="AZ336" s="44"/>
      <c r="BA336" s="41"/>
      <c r="BB336" s="41"/>
      <c r="BC336" s="42" t="str">
        <f>IF(P336="","",IF(P340="","",IF(P336&gt;P340,"V",IF(P336&lt;P340,"D","N"))))</f>
        <v/>
      </c>
      <c r="BD336" s="41"/>
      <c r="BE336" s="41"/>
      <c r="BF336" s="41"/>
      <c r="BG336" s="41"/>
      <c r="BH336" s="43" t="str">
        <f>IF(U336="","",IF(U339="","",IF(U336&gt;U339,"V",IF(U336&lt;U339,"D","N"))))</f>
        <v/>
      </c>
      <c r="BI336" s="41"/>
      <c r="BJ336" s="43" t="str">
        <f>IF(W336="","",IF(W341="","",IF(W336&gt;W341,"V",IF(W336&lt;W341,"D","N"))))</f>
        <v/>
      </c>
      <c r="BK336" s="27" t="str">
        <f t="shared" ref="BK336:BK341" si="353">IF(B336="","",IF(X336=0,"",AB336*1000000+AE336*1000+AC336))</f>
        <v/>
      </c>
      <c r="BL336" s="112" t="str">
        <f t="shared" ref="BL336:BL341" si="354">IF(BK336="","",RANK(BK336,$BK$335:$BK$341,0))</f>
        <v/>
      </c>
      <c r="BM336" s="122"/>
    </row>
    <row r="337" spans="1:72" ht="15" customHeight="1">
      <c r="A337" s="97"/>
      <c r="B337" s="203"/>
      <c r="C337" s="197"/>
      <c r="D337" s="196"/>
      <c r="E337" s="247"/>
      <c r="F337" s="197"/>
      <c r="G337" s="196"/>
      <c r="H337" s="197"/>
      <c r="I337" s="197"/>
      <c r="J337" s="196"/>
      <c r="K337" s="197"/>
      <c r="L337" s="257" t="str">
        <f>IF($E$7="OUI","A","")</f>
        <v/>
      </c>
      <c r="M337" s="197"/>
      <c r="N337" s="196"/>
      <c r="O337" s="257" t="str">
        <f>IF($E$7="OUI","A","")</f>
        <v/>
      </c>
      <c r="P337" s="197"/>
      <c r="Q337" s="196"/>
      <c r="R337" s="197"/>
      <c r="S337" s="196"/>
      <c r="T337" s="197"/>
      <c r="U337" s="257" t="str">
        <f>IF($E$7="OUI","A","")</f>
        <v/>
      </c>
      <c r="V337" s="197"/>
      <c r="W337" s="197"/>
      <c r="X337" s="198" t="str">
        <f t="shared" si="346"/>
        <v/>
      </c>
      <c r="Y337" s="198" t="str">
        <f t="shared" si="347"/>
        <v/>
      </c>
      <c r="Z337" s="198" t="str">
        <f t="shared" si="348"/>
        <v/>
      </c>
      <c r="AA337" s="198" t="str">
        <f t="shared" si="349"/>
        <v/>
      </c>
      <c r="AB337" s="198" t="str">
        <f t="shared" si="345"/>
        <v/>
      </c>
      <c r="AC337" s="198" t="str">
        <f t="shared" si="350"/>
        <v/>
      </c>
      <c r="AD337" s="198" t="str">
        <f>IF(B337="","",SUM(D338,G336,J335,N339,Q341,S340))</f>
        <v/>
      </c>
      <c r="AE337" s="198" t="str">
        <f t="shared" si="351"/>
        <v/>
      </c>
      <c r="AF337" s="123" t="str">
        <f t="shared" si="352"/>
        <v/>
      </c>
      <c r="AG337" s="124"/>
      <c r="AP337" s="44"/>
      <c r="AQ337" s="43" t="str">
        <f>IF(D337="","",IF(D338="","",IF(D337&gt;D338,"V",IF(D337&lt;D338,"D","N"))))</f>
        <v/>
      </c>
      <c r="AR337" s="41"/>
      <c r="AS337" s="41"/>
      <c r="AT337" s="42" t="str">
        <f>IF(G336="","",IF(G337="","",IF(G336&lt;G337,"V",IF(G336&gt;G337,"D","N"))))</f>
        <v/>
      </c>
      <c r="AU337" s="41"/>
      <c r="AV337" s="41"/>
      <c r="AW337" s="42" t="str">
        <f>IF(J335="","",IF(J337="","",IF(J335&lt;J337,"V",IF(J335&gt;J337,"D","N"))))</f>
        <v/>
      </c>
      <c r="AX337" s="41"/>
      <c r="AY337" s="44"/>
      <c r="AZ337" s="41"/>
      <c r="BA337" s="42" t="str">
        <f>IF(N337="","",IF(N339="","",IF(N337&gt;N339,"V",IF(N337&lt;N339,"D","N"))))</f>
        <v/>
      </c>
      <c r="BB337" s="41"/>
      <c r="BC337" s="41"/>
      <c r="BD337" s="43" t="str">
        <f>IF(Q337="","",IF(Q341="","",IF(Q337&gt;Q341,"V",IF(Q337&lt;Q341,"D","N"))))</f>
        <v/>
      </c>
      <c r="BE337" s="41"/>
      <c r="BF337" s="43" t="str">
        <f>IF(S337="","",IF(S340="","",IF(S337&gt;S340,"V",IF(S337&lt;S340,"D","N"))))</f>
        <v/>
      </c>
      <c r="BG337" s="41"/>
      <c r="BH337" s="41"/>
      <c r="BI337" s="41"/>
      <c r="BJ337" s="41"/>
      <c r="BK337" s="27" t="str">
        <f t="shared" si="353"/>
        <v/>
      </c>
      <c r="BL337" s="112" t="str">
        <f t="shared" si="354"/>
        <v/>
      </c>
      <c r="BM337" s="122"/>
    </row>
    <row r="338" spans="1:72" ht="15" customHeight="1">
      <c r="A338" s="97"/>
      <c r="B338" s="203"/>
      <c r="C338" s="197"/>
      <c r="D338" s="196"/>
      <c r="E338" s="197"/>
      <c r="F338" s="257" t="str">
        <f>IF($E$7="OUI","A","")</f>
        <v/>
      </c>
      <c r="G338" s="197"/>
      <c r="H338" s="196"/>
      <c r="I338" s="197"/>
      <c r="J338" s="197"/>
      <c r="K338" s="196"/>
      <c r="L338" s="197"/>
      <c r="M338" s="197"/>
      <c r="N338" s="197"/>
      <c r="O338" s="196"/>
      <c r="P338" s="197"/>
      <c r="Q338" s="257" t="str">
        <f>IF($E$7="OUI","A","")</f>
        <v/>
      </c>
      <c r="R338" s="197"/>
      <c r="S338" s="197"/>
      <c r="T338" s="196"/>
      <c r="U338" s="197"/>
      <c r="V338" s="196"/>
      <c r="W338" s="257" t="str">
        <f>IF($E$7="OUI","A","")</f>
        <v/>
      </c>
      <c r="X338" s="198" t="str">
        <f t="shared" si="346"/>
        <v/>
      </c>
      <c r="Y338" s="198" t="str">
        <f t="shared" si="347"/>
        <v/>
      </c>
      <c r="Z338" s="198" t="str">
        <f t="shared" si="348"/>
        <v/>
      </c>
      <c r="AA338" s="198" t="str">
        <f t="shared" si="349"/>
        <v/>
      </c>
      <c r="AB338" s="198" t="str">
        <f t="shared" si="345"/>
        <v/>
      </c>
      <c r="AC338" s="198" t="str">
        <f t="shared" si="350"/>
        <v/>
      </c>
      <c r="AD338" s="198" t="str">
        <f>IF(B338="","",SUM(D337,H339,K336,O341,T335,V340))</f>
        <v/>
      </c>
      <c r="AE338" s="198" t="str">
        <f t="shared" si="351"/>
        <v/>
      </c>
      <c r="AF338" s="123" t="str">
        <f t="shared" si="352"/>
        <v/>
      </c>
      <c r="AG338" s="124"/>
      <c r="AP338" s="44"/>
      <c r="AQ338" s="43" t="str">
        <f>IF(D337="","",IF(D338="","",IF(D337&lt;D338,"V",IF(D337&gt;D338,"D","N"))))</f>
        <v/>
      </c>
      <c r="AR338" s="41"/>
      <c r="AS338" s="44"/>
      <c r="AT338" s="41"/>
      <c r="AU338" s="43" t="str">
        <f>IF(H338="","",IF(H339="","",IF(H338&gt;H339,"V",IF(H338&lt;H339,"D","N"))))</f>
        <v/>
      </c>
      <c r="AV338" s="44"/>
      <c r="AW338" s="41"/>
      <c r="AX338" s="42" t="str">
        <f>IF(K336="","",IF(K338="","",IF(K336&lt;K338,"V",IF(K336&gt;K338,"D","N"))))</f>
        <v/>
      </c>
      <c r="AY338" s="41"/>
      <c r="AZ338" s="41"/>
      <c r="BA338" s="41"/>
      <c r="BB338" s="42" t="str">
        <f>IF(O338="","",IF(O341="","",IF(O338&gt;O341,"V",IF(O338&lt;O341,"D","N"))))</f>
        <v/>
      </c>
      <c r="BC338" s="41"/>
      <c r="BD338" s="41"/>
      <c r="BE338" s="41"/>
      <c r="BF338" s="41"/>
      <c r="BG338" s="43" t="str">
        <f>IF(T335="","",IF(T338="","",IF(T335&lt;T338,"V",IF(T335&gt;T338,"D","N"))))</f>
        <v/>
      </c>
      <c r="BH338" s="41"/>
      <c r="BI338" s="43" t="str">
        <f>IF(V338="","",IF(V340="","",IF(V338&gt;V340,"V",IF(V338&lt;V340,"D","N"))))</f>
        <v/>
      </c>
      <c r="BJ338" s="41"/>
      <c r="BK338" s="27" t="str">
        <f t="shared" si="353"/>
        <v/>
      </c>
      <c r="BL338" s="112" t="str">
        <f t="shared" si="354"/>
        <v/>
      </c>
      <c r="BM338" s="122"/>
    </row>
    <row r="339" spans="1:72" ht="15" customHeight="1">
      <c r="A339" s="97"/>
      <c r="B339" s="203"/>
      <c r="C339" s="257" t="str">
        <f>IF($E$7="OUI","A","")</f>
        <v/>
      </c>
      <c r="D339" s="197"/>
      <c r="E339" s="196"/>
      <c r="F339" s="197"/>
      <c r="G339" s="197"/>
      <c r="H339" s="196"/>
      <c r="I339" s="197"/>
      <c r="J339" s="257" t="str">
        <f>IF($E$7="OUI","A","")</f>
        <v/>
      </c>
      <c r="K339" s="197"/>
      <c r="L339" s="196"/>
      <c r="M339" s="197"/>
      <c r="N339" s="196"/>
      <c r="O339" s="197"/>
      <c r="P339" s="197"/>
      <c r="Q339" s="197"/>
      <c r="R339" s="196"/>
      <c r="S339" s="247"/>
      <c r="T339" s="197"/>
      <c r="U339" s="196"/>
      <c r="V339" s="257" t="str">
        <f>IF($E$7="OUI","A","")</f>
        <v/>
      </c>
      <c r="W339" s="197"/>
      <c r="X339" s="198" t="str">
        <f t="shared" si="346"/>
        <v/>
      </c>
      <c r="Y339" s="198" t="str">
        <f t="shared" si="347"/>
        <v/>
      </c>
      <c r="Z339" s="198" t="str">
        <f t="shared" si="348"/>
        <v/>
      </c>
      <c r="AA339" s="198" t="str">
        <f t="shared" si="349"/>
        <v/>
      </c>
      <c r="AB339" s="198" t="str">
        <f t="shared" si="345"/>
        <v/>
      </c>
      <c r="AC339" s="198" t="str">
        <f t="shared" si="350"/>
        <v/>
      </c>
      <c r="AD339" s="198" t="str">
        <f>IF(B339="","",SUM(E340,H338,L341,N337,R335,U336))</f>
        <v/>
      </c>
      <c r="AE339" s="198" t="str">
        <f t="shared" si="351"/>
        <v/>
      </c>
      <c r="AF339" s="123" t="str">
        <f t="shared" si="352"/>
        <v/>
      </c>
      <c r="AG339" s="124"/>
      <c r="AP339" s="41"/>
      <c r="AQ339" s="44"/>
      <c r="AR339" s="43" t="str">
        <f>IF(E339="","",IF(E340="","",IF(E339&gt;E340,"V",IF(E339&lt;E340,"D","N"))))</f>
        <v/>
      </c>
      <c r="AS339" s="44"/>
      <c r="AT339" s="41"/>
      <c r="AU339" s="43" t="str">
        <f>IF(H338="","",IF(H339="","",IF(H338&lt;H339,"V",IF(H338&gt;H339,"D","N"))))</f>
        <v/>
      </c>
      <c r="AV339" s="41"/>
      <c r="AW339" s="44"/>
      <c r="AX339" s="41"/>
      <c r="AY339" s="43" t="str">
        <f>IF(L339="","",IF(L341="","",IF(L339&gt;L341,"V",IF(L339&lt;L341,"D","N"))))</f>
        <v/>
      </c>
      <c r="AZ339" s="44"/>
      <c r="BA339" s="43" t="str">
        <f>IF(N337="","",IF(N339="","",IF(N337&lt;N339,"V",IF(N337&gt;N339,"D","N"))))</f>
        <v/>
      </c>
      <c r="BB339" s="41"/>
      <c r="BC339" s="41"/>
      <c r="BD339" s="44"/>
      <c r="BE339" s="42" t="str">
        <f>IF(R335="","",IF(R339="","",IF(R335&lt;R339,"V",IF(R335&gt;R339,"D","N"))))</f>
        <v/>
      </c>
      <c r="BF339" s="44"/>
      <c r="BG339" s="44"/>
      <c r="BH339" s="42" t="str">
        <f>IF(U336="","",IF(U339="","",IF(U336&lt;U339,"V",IF(U336&gt;U339,"D","N"))))</f>
        <v/>
      </c>
      <c r="BI339" s="44"/>
      <c r="BJ339" s="44"/>
      <c r="BK339" s="27" t="str">
        <f t="shared" si="353"/>
        <v/>
      </c>
      <c r="BL339" s="112" t="str">
        <f t="shared" si="354"/>
        <v/>
      </c>
      <c r="BM339" s="122"/>
    </row>
    <row r="340" spans="1:72" ht="15" customHeight="1">
      <c r="A340" s="97"/>
      <c r="B340" s="203"/>
      <c r="C340" s="247"/>
      <c r="D340" s="197"/>
      <c r="E340" s="196"/>
      <c r="F340" s="197"/>
      <c r="G340" s="257" t="str">
        <f>IF($E$7="OUI","A","")</f>
        <v/>
      </c>
      <c r="H340" s="197"/>
      <c r="I340" s="196"/>
      <c r="J340" s="197"/>
      <c r="K340" s="257" t="str">
        <f>IF($E$7="OUI","A","")</f>
        <v/>
      </c>
      <c r="L340" s="197"/>
      <c r="M340" s="196"/>
      <c r="N340" s="197"/>
      <c r="O340" s="197"/>
      <c r="P340" s="196"/>
      <c r="Q340" s="197"/>
      <c r="R340" s="197"/>
      <c r="S340" s="196"/>
      <c r="T340" s="257" t="str">
        <f>IF($E$7="OUI","A","")</f>
        <v/>
      </c>
      <c r="U340" s="197"/>
      <c r="V340" s="196"/>
      <c r="W340" s="197"/>
      <c r="X340" s="198" t="str">
        <f t="shared" si="346"/>
        <v/>
      </c>
      <c r="Y340" s="198" t="str">
        <f t="shared" si="347"/>
        <v/>
      </c>
      <c r="Z340" s="198" t="str">
        <f t="shared" si="348"/>
        <v/>
      </c>
      <c r="AA340" s="198" t="str">
        <f t="shared" si="349"/>
        <v/>
      </c>
      <c r="AB340" s="198" t="str">
        <f t="shared" si="345"/>
        <v/>
      </c>
      <c r="AC340" s="198" t="str">
        <f t="shared" si="350"/>
        <v/>
      </c>
      <c r="AD340" s="198" t="str">
        <f>IF(B340="","",SUM(E339,I341,M335,P336,S337,V338))</f>
        <v/>
      </c>
      <c r="AE340" s="198" t="str">
        <f t="shared" si="351"/>
        <v/>
      </c>
      <c r="AF340" s="123" t="str">
        <f t="shared" si="352"/>
        <v/>
      </c>
      <c r="AG340" s="124"/>
      <c r="AP340" s="41"/>
      <c r="AQ340" s="44"/>
      <c r="AR340" s="43" t="str">
        <f>IF(E339="","",IF(E340="","",IF(E339&lt;E340,"V",IF(E339&gt;E340,"D","N"))))</f>
        <v/>
      </c>
      <c r="AS340" s="41"/>
      <c r="AT340" s="41"/>
      <c r="AU340" s="44"/>
      <c r="AV340" s="43" t="str">
        <f>IF(I340="","",IF(I341="","",IF(I340&gt;I341,"V",IF(I340&lt;I341,"D","N"))))</f>
        <v/>
      </c>
      <c r="AW340" s="41"/>
      <c r="AX340" s="44"/>
      <c r="AY340" s="41"/>
      <c r="AZ340" s="43" t="str">
        <f>IF(M335="","",IF(M340="","",IF(M335&lt;M340,"V",IF(M335&gt;M340,"D","N"))))</f>
        <v/>
      </c>
      <c r="BA340" s="44"/>
      <c r="BB340" s="41"/>
      <c r="BC340" s="42" t="str">
        <f>IF(P336="","",IF(P340="","",IF(P336&lt;P340,"V",IF(P336&gt;P340,"D","N"))))</f>
        <v/>
      </c>
      <c r="BD340" s="41"/>
      <c r="BE340" s="41"/>
      <c r="BF340" s="43" t="str">
        <f>IF(S337="","",IF(S340="","",IF(S337&lt;S340,"V",IF(S337&gt;S340,"D","N"))))</f>
        <v/>
      </c>
      <c r="BG340" s="41"/>
      <c r="BH340" s="41"/>
      <c r="BI340" s="43" t="str">
        <f>IF(V338="","",IF(V340="","",IF(V338&lt;V340,"V",IF(V338&gt;V340,"D","N"))))</f>
        <v/>
      </c>
      <c r="BJ340" s="41"/>
      <c r="BK340" s="27" t="str">
        <f t="shared" si="353"/>
        <v/>
      </c>
      <c r="BL340" s="112" t="str">
        <f t="shared" si="354"/>
        <v/>
      </c>
      <c r="BM340" s="122"/>
    </row>
    <row r="341" spans="1:72" ht="15" customHeight="1">
      <c r="A341" s="97"/>
      <c r="B341" s="203"/>
      <c r="C341" s="197"/>
      <c r="D341" s="257" t="str">
        <f>IF($E$7="OUI","A","")</f>
        <v/>
      </c>
      <c r="E341" s="197"/>
      <c r="F341" s="196"/>
      <c r="G341" s="197"/>
      <c r="H341" s="197"/>
      <c r="I341" s="196"/>
      <c r="J341" s="197"/>
      <c r="K341" s="197"/>
      <c r="L341" s="196"/>
      <c r="M341" s="257" t="str">
        <f>IF($E$7="OUI","A","")</f>
        <v/>
      </c>
      <c r="N341" s="197"/>
      <c r="O341" s="196"/>
      <c r="P341" s="197"/>
      <c r="Q341" s="196"/>
      <c r="R341" s="247"/>
      <c r="S341" s="257" t="str">
        <f>IF($E$7="OUI","A","")</f>
        <v/>
      </c>
      <c r="T341" s="197"/>
      <c r="U341" s="247"/>
      <c r="V341" s="197"/>
      <c r="W341" s="196"/>
      <c r="X341" s="198" t="str">
        <f t="shared" si="346"/>
        <v/>
      </c>
      <c r="Y341" s="198" t="str">
        <f t="shared" si="347"/>
        <v/>
      </c>
      <c r="Z341" s="198" t="str">
        <f t="shared" si="348"/>
        <v/>
      </c>
      <c r="AA341" s="198" t="str">
        <f t="shared" si="349"/>
        <v/>
      </c>
      <c r="AB341" s="198" t="str">
        <f t="shared" si="345"/>
        <v/>
      </c>
      <c r="AC341" s="198" t="str">
        <f t="shared" si="350"/>
        <v/>
      </c>
      <c r="AD341" s="198" t="str">
        <f>IF(B341="","",SUM(F335,I340,L339,O338,Q337,W336))</f>
        <v/>
      </c>
      <c r="AE341" s="198" t="str">
        <f t="shared" si="351"/>
        <v/>
      </c>
      <c r="AF341" s="123" t="str">
        <f t="shared" si="352"/>
        <v/>
      </c>
      <c r="AG341" s="124"/>
      <c r="AP341" s="41"/>
      <c r="AQ341" s="44"/>
      <c r="AR341" s="41"/>
      <c r="AS341" s="43" t="str">
        <f>IF(F335="","",IF(F341="","",IF(F335&lt;F341,"V",IF(F335&gt;F341,"D","N"))))</f>
        <v/>
      </c>
      <c r="AT341" s="41"/>
      <c r="AU341" s="44"/>
      <c r="AV341" s="43" t="str">
        <f>IF(I340="","",IF(I341="","",IF(I340&lt;I341,"V",IF(I340&gt;I341,"D","N"))))</f>
        <v/>
      </c>
      <c r="AW341" s="41"/>
      <c r="AX341" s="44"/>
      <c r="AY341" s="43" t="str">
        <f>IF(L339="","",IF(L341="","",IF(L339&lt;L341,"V",IF(L339&gt;L341,"D","N"))))</f>
        <v/>
      </c>
      <c r="AZ341" s="41"/>
      <c r="BA341" s="44"/>
      <c r="BB341" s="43" t="str">
        <f>IF(O338="","",IF(O341="","",IF(O338&lt;O341,"V",IF(O338&gt;O341,"D","N"))))</f>
        <v/>
      </c>
      <c r="BC341" s="44"/>
      <c r="BD341" s="43" t="str">
        <f>IF(Q337="","",IF(Q341="","",IF(Q337&lt;Q341,"V",IF(Q337&gt;Q341,"D","N"))))</f>
        <v/>
      </c>
      <c r="BE341" s="41"/>
      <c r="BF341" s="41"/>
      <c r="BG341" s="41"/>
      <c r="BH341" s="41"/>
      <c r="BI341" s="41"/>
      <c r="BJ341" s="43" t="str">
        <f>IF(W336="","",IF(W341="","",IF(W336&lt;W341,"V",IF(W336&gt;W341,"D","N"))))</f>
        <v/>
      </c>
      <c r="BK341" s="27" t="str">
        <f t="shared" si="353"/>
        <v/>
      </c>
      <c r="BL341" s="112" t="str">
        <f t="shared" si="354"/>
        <v/>
      </c>
      <c r="BM341" s="122"/>
    </row>
    <row r="342" spans="1:72">
      <c r="A342" s="97"/>
    </row>
    <row r="343" spans="1:72">
      <c r="A343" s="97"/>
    </row>
    <row r="344" spans="1:72" ht="15" customHeight="1">
      <c r="A344" s="97"/>
      <c r="B344" s="244" t="s">
        <v>269</v>
      </c>
      <c r="C344" s="33"/>
      <c r="D344" s="34"/>
      <c r="E344" s="172"/>
      <c r="F344" s="34"/>
      <c r="G344" s="34"/>
      <c r="H344" s="34"/>
      <c r="I344" s="176"/>
      <c r="J344" s="34"/>
      <c r="K344" s="34"/>
      <c r="L344" s="176"/>
      <c r="M344" s="34"/>
      <c r="N344" s="34"/>
      <c r="O344" s="34"/>
      <c r="P344" s="34" t="s">
        <v>366</v>
      </c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5"/>
      <c r="AE344" s="177"/>
      <c r="AF344" s="34"/>
      <c r="AG344" s="34" t="str">
        <f>"SUIVI DES MATCHS (G="&amp;IF($E$4="",0,$E$4)&amp;"pts / N="&amp;IF($E$5="",0,$E$5)&amp;"pts / P="&amp;IF($E$6="",0,$E$6)&amp;"pts)"</f>
        <v>SUIVI DES MATCHS (G=0pts / N=0pts / P=0pts)</v>
      </c>
      <c r="AH344" s="34"/>
      <c r="AI344" s="179"/>
      <c r="AJ344" s="33"/>
      <c r="AK344" s="34" t="s">
        <v>221</v>
      </c>
      <c r="AL344" s="35"/>
      <c r="AM344" s="290" t="s">
        <v>349</v>
      </c>
      <c r="AN344" s="229" t="s">
        <v>349</v>
      </c>
      <c r="AP344" s="52"/>
      <c r="AQ344" s="46"/>
      <c r="AR344" s="47"/>
      <c r="AS344" s="46"/>
      <c r="AT344" s="46"/>
      <c r="AU344" s="46"/>
      <c r="AV344" s="46"/>
      <c r="AW344" s="46"/>
      <c r="AX344" s="46"/>
      <c r="AY344" s="48"/>
      <c r="AZ344" s="46"/>
      <c r="BA344" s="46"/>
      <c r="BB344" s="46"/>
      <c r="BC344" s="46" t="s">
        <v>230</v>
      </c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108" t="s">
        <v>334</v>
      </c>
      <c r="BS344" s="108" t="s">
        <v>229</v>
      </c>
      <c r="BT344" s="121"/>
    </row>
    <row r="345" spans="1:72" ht="15" customHeight="1">
      <c r="A345" s="97"/>
      <c r="B345" s="32" t="s">
        <v>317</v>
      </c>
      <c r="C345" s="32" t="s">
        <v>217</v>
      </c>
      <c r="D345" s="32" t="s">
        <v>218</v>
      </c>
      <c r="E345" s="32" t="s">
        <v>219</v>
      </c>
      <c r="F345" s="32" t="s">
        <v>241</v>
      </c>
      <c r="G345" s="32" t="s">
        <v>242</v>
      </c>
      <c r="H345" s="32" t="s">
        <v>243</v>
      </c>
      <c r="I345" s="32" t="s">
        <v>246</v>
      </c>
      <c r="J345" s="32" t="s">
        <v>247</v>
      </c>
      <c r="K345" s="32" t="s">
        <v>248</v>
      </c>
      <c r="L345" s="32" t="s">
        <v>249</v>
      </c>
      <c r="M345" s="32" t="s">
        <v>250</v>
      </c>
      <c r="N345" s="32" t="s">
        <v>251</v>
      </c>
      <c r="O345" s="32" t="s">
        <v>252</v>
      </c>
      <c r="P345" s="32" t="s">
        <v>253</v>
      </c>
      <c r="Q345" s="32" t="s">
        <v>254</v>
      </c>
      <c r="R345" s="32" t="s">
        <v>255</v>
      </c>
      <c r="S345" s="32" t="s">
        <v>256</v>
      </c>
      <c r="T345" s="32" t="s">
        <v>257</v>
      </c>
      <c r="U345" s="32" t="s">
        <v>258</v>
      </c>
      <c r="V345" s="32" t="s">
        <v>259</v>
      </c>
      <c r="W345" s="32" t="s">
        <v>260</v>
      </c>
      <c r="X345" s="32" t="s">
        <v>261</v>
      </c>
      <c r="Y345" s="32" t="s">
        <v>262</v>
      </c>
      <c r="Z345" s="32" t="s">
        <v>263</v>
      </c>
      <c r="AA345" s="32" t="s">
        <v>264</v>
      </c>
      <c r="AB345" s="32" t="s">
        <v>265</v>
      </c>
      <c r="AC345" s="32" t="s">
        <v>266</v>
      </c>
      <c r="AD345" s="32" t="s">
        <v>267</v>
      </c>
      <c r="AE345" s="32" t="s">
        <v>222</v>
      </c>
      <c r="AF345" s="32" t="s">
        <v>223</v>
      </c>
      <c r="AG345" s="32" t="s">
        <v>224</v>
      </c>
      <c r="AH345" s="32" t="s">
        <v>225</v>
      </c>
      <c r="AI345" s="32" t="s">
        <v>220</v>
      </c>
      <c r="AJ345" s="32" t="s">
        <v>226</v>
      </c>
      <c r="AK345" s="32" t="s">
        <v>227</v>
      </c>
      <c r="AL345" s="32" t="s">
        <v>270</v>
      </c>
      <c r="AM345" s="291"/>
      <c r="AN345" s="245" t="s">
        <v>368</v>
      </c>
      <c r="AP345" s="30" t="s">
        <v>217</v>
      </c>
      <c r="AQ345" s="30" t="s">
        <v>218</v>
      </c>
      <c r="AR345" s="30" t="s">
        <v>219</v>
      </c>
      <c r="AS345" s="30" t="s">
        <v>241</v>
      </c>
      <c r="AT345" s="30" t="s">
        <v>242</v>
      </c>
      <c r="AU345" s="30" t="s">
        <v>243</v>
      </c>
      <c r="AV345" s="30" t="s">
        <v>246</v>
      </c>
      <c r="AW345" s="30" t="s">
        <v>247</v>
      </c>
      <c r="AX345" s="30" t="s">
        <v>248</v>
      </c>
      <c r="AY345" s="30" t="s">
        <v>249</v>
      </c>
      <c r="AZ345" s="30" t="s">
        <v>250</v>
      </c>
      <c r="BA345" s="30" t="s">
        <v>251</v>
      </c>
      <c r="BB345" s="30" t="s">
        <v>252</v>
      </c>
      <c r="BC345" s="30" t="s">
        <v>253</v>
      </c>
      <c r="BD345" s="30" t="s">
        <v>254</v>
      </c>
      <c r="BE345" s="30" t="s">
        <v>255</v>
      </c>
      <c r="BF345" s="30" t="s">
        <v>256</v>
      </c>
      <c r="BG345" s="30" t="s">
        <v>257</v>
      </c>
      <c r="BH345" s="30" t="s">
        <v>258</v>
      </c>
      <c r="BI345" s="30" t="s">
        <v>259</v>
      </c>
      <c r="BJ345" s="30" t="s">
        <v>260</v>
      </c>
      <c r="BK345" s="30" t="s">
        <v>261</v>
      </c>
      <c r="BL345" s="30" t="s">
        <v>262</v>
      </c>
      <c r="BM345" s="30" t="s">
        <v>263</v>
      </c>
      <c r="BN345" s="30" t="s">
        <v>264</v>
      </c>
      <c r="BO345" s="30" t="s">
        <v>265</v>
      </c>
      <c r="BP345" s="30" t="s">
        <v>266</v>
      </c>
      <c r="BQ345" s="30" t="s">
        <v>267</v>
      </c>
      <c r="BR345" s="110" t="s">
        <v>335</v>
      </c>
      <c r="BS345" s="110" t="s">
        <v>336</v>
      </c>
      <c r="BT345" s="121"/>
    </row>
    <row r="346" spans="1:72" ht="15" customHeight="1">
      <c r="A346" s="97"/>
      <c r="B346" s="203"/>
      <c r="C346" s="218"/>
      <c r="D346" s="219"/>
      <c r="E346" s="257" t="str">
        <f>IF($E$7="OUI","A","")</f>
        <v/>
      </c>
      <c r="F346" s="219"/>
      <c r="G346" s="218"/>
      <c r="H346" s="219"/>
      <c r="I346" s="219"/>
      <c r="J346" s="219"/>
      <c r="K346" s="218"/>
      <c r="L346" s="219"/>
      <c r="M346" s="249"/>
      <c r="N346" s="219"/>
      <c r="O346" s="218"/>
      <c r="P346" s="219"/>
      <c r="Q346" s="219"/>
      <c r="R346" s="249"/>
      <c r="S346" s="257" t="str">
        <f>IF($E$7="OUI","A","")</f>
        <v/>
      </c>
      <c r="T346" s="219"/>
      <c r="U346" s="218"/>
      <c r="V346" s="219"/>
      <c r="W346" s="218"/>
      <c r="X346" s="219"/>
      <c r="Y346" s="249"/>
      <c r="Z346" s="219"/>
      <c r="AA346" s="218"/>
      <c r="AB346" s="219"/>
      <c r="AC346" s="257" t="str">
        <f>IF($E$7="OUI","A","")</f>
        <v/>
      </c>
      <c r="AD346" s="219"/>
      <c r="AE346" s="198" t="str">
        <f>IF(B346="","",COUNT(C346:AD346))</f>
        <v/>
      </c>
      <c r="AF346" s="198" t="str">
        <f>IF(B346="","",COUNTIF($AP346:$BQ346,"V"))</f>
        <v/>
      </c>
      <c r="AG346" s="198" t="str">
        <f>IF(B346="","",COUNTIF($AP346:$BQ346,"N"))</f>
        <v/>
      </c>
      <c r="AH346" s="198" t="str">
        <f>IF(B346="","",COUNTIF($AP346:$BQ346,"D"))</f>
        <v/>
      </c>
      <c r="AI346" s="198" t="str">
        <f t="shared" ref="AI346:AI353" si="355">IF(B346="","",(AF346*$E$4)+(AG346*$E$5)+(AH346*$E$6))</f>
        <v/>
      </c>
      <c r="AJ346" s="198" t="str">
        <f>IF(B346="","",SUM(C346:AD346))</f>
        <v/>
      </c>
      <c r="AK346" s="198" t="str">
        <f>IF(B346="","",SUM(C352,G353,K351,O350,U349,W348,AA347))</f>
        <v/>
      </c>
      <c r="AL346" s="198" t="str">
        <f>IF(B346="","",AJ346-AK346)</f>
        <v/>
      </c>
      <c r="AM346" s="123" t="str">
        <f>IF(B346="","",IF(BS346=1,"1er",IF(BS346=2,"2ème",IF(BS346=3,"3ème",IF(BS346=4,"4ème",IF(BS346=5,"5ème",IF(BS346=6,"6ème",IF(BS346=7,"7ème",IF(BS346=8,"8ème","")))))))))</f>
        <v/>
      </c>
      <c r="AN346" s="124"/>
      <c r="AP346" s="43" t="str">
        <f>IF(C346="","",IF(C352="","",IF(C346&gt;C352,"V",IF(C346&lt;C352,"D","N"))))</f>
        <v/>
      </c>
      <c r="AQ346" s="41"/>
      <c r="AR346" s="44"/>
      <c r="AS346" s="41"/>
      <c r="AT346" s="43" t="str">
        <f>IF(G346="","",IF(G353="","",IF(G346&gt;G353,"V",IF(G346&lt;G353,"D","N"))))</f>
        <v/>
      </c>
      <c r="AU346" s="44"/>
      <c r="AV346" s="41"/>
      <c r="AW346" s="41"/>
      <c r="AX346" s="43" t="str">
        <f>IF(K346="","",IF(K351="","",IF(K346&gt;K351,"V",IF(K346&lt;K351,"D","N"))))</f>
        <v/>
      </c>
      <c r="AY346" s="41"/>
      <c r="AZ346" s="44"/>
      <c r="BA346" s="41"/>
      <c r="BB346" s="43" t="str">
        <f>IF(O346="","",IF(O350="","",IF(O346&gt;O350,"V",IF(O346&lt;O350,"D","N"))))</f>
        <v/>
      </c>
      <c r="BC346" s="44"/>
      <c r="BD346" s="44"/>
      <c r="BE346" s="44"/>
      <c r="BF346" s="44"/>
      <c r="BG346" s="44"/>
      <c r="BH346" s="42" t="str">
        <f>IF(U346="","",IF(U349="","",IF(U346&gt;U349,"V",IF(U346&lt;U349,"D","N"))))</f>
        <v/>
      </c>
      <c r="BI346" s="44"/>
      <c r="BJ346" s="42" t="str">
        <f>IF(W346="","",IF(W348="","",IF(W346&gt;W348,"V",IF(W346&lt;W348,"D","N"))))</f>
        <v/>
      </c>
      <c r="BK346" s="44"/>
      <c r="BL346" s="44"/>
      <c r="BM346" s="44"/>
      <c r="BN346" s="42" t="str">
        <f>IF(AA346="","",IF(AA347="","",IF(AA346&gt;AA347,"V",IF(AA346&lt;AA347,"D","N"))))</f>
        <v/>
      </c>
      <c r="BO346" s="44"/>
      <c r="BP346" s="44"/>
      <c r="BQ346" s="44"/>
      <c r="BR346" s="27" t="str">
        <f>IF(B346="","",IF(AE346=0,"",AI346*1000000+AL346*1000+AJ346))</f>
        <v/>
      </c>
      <c r="BS346" s="112" t="str">
        <f>IF(BR346="","",RANK(BR346,$BR$346:$BR$353,0))</f>
        <v/>
      </c>
      <c r="BT346" s="122"/>
    </row>
    <row r="347" spans="1:72" ht="15" customHeight="1">
      <c r="A347" s="97"/>
      <c r="B347" s="203"/>
      <c r="C347" s="219"/>
      <c r="D347" s="218"/>
      <c r="E347" s="219"/>
      <c r="F347" s="219"/>
      <c r="G347" s="219"/>
      <c r="H347" s="218"/>
      <c r="I347" s="219"/>
      <c r="J347" s="257" t="str">
        <f>IF($E$7="OUI","A","")</f>
        <v/>
      </c>
      <c r="K347" s="219"/>
      <c r="L347" s="218"/>
      <c r="M347" s="219"/>
      <c r="N347" s="257" t="str">
        <f>IF($E$7="OUI","A","")</f>
        <v/>
      </c>
      <c r="O347" s="219"/>
      <c r="P347" s="218"/>
      <c r="Q347" s="219"/>
      <c r="R347" s="219"/>
      <c r="S347" s="218"/>
      <c r="T347" s="219"/>
      <c r="U347" s="219"/>
      <c r="V347" s="219"/>
      <c r="W347" s="219"/>
      <c r="X347" s="218"/>
      <c r="Y347" s="219"/>
      <c r="Z347" s="219"/>
      <c r="AA347" s="218"/>
      <c r="AB347" s="219"/>
      <c r="AC347" s="249"/>
      <c r="AD347" s="257" t="str">
        <f>IF($E$7="OUI","A","")</f>
        <v/>
      </c>
      <c r="AE347" s="198" t="str">
        <f t="shared" ref="AE347:AE353" si="356">IF(B347="","",COUNT(C347:AD347))</f>
        <v/>
      </c>
      <c r="AF347" s="198" t="str">
        <f t="shared" ref="AF347:AF353" si="357">IF(B347="","",COUNTIF($AP347:$BQ347,"V"))</f>
        <v/>
      </c>
      <c r="AG347" s="198" t="str">
        <f t="shared" ref="AG347:AG353" si="358">IF(B347="","",COUNTIF($AP347:$BQ347,"N"))</f>
        <v/>
      </c>
      <c r="AH347" s="198" t="str">
        <f t="shared" ref="AH347:AH353" si="359">IF(B347="","",COUNTIF($AP347:$BQ347,"D"))</f>
        <v/>
      </c>
      <c r="AI347" s="198" t="str">
        <f t="shared" si="355"/>
        <v/>
      </c>
      <c r="AJ347" s="198" t="str">
        <f t="shared" ref="AJ347:AJ353" si="360">IF(B347="","",SUM(C347:AD347))</f>
        <v/>
      </c>
      <c r="AK347" s="198" t="str">
        <f>IF(B347="","",SUM(D353,H352,L350,P351,S348,X349,AA346))</f>
        <v/>
      </c>
      <c r="AL347" s="198" t="str">
        <f t="shared" ref="AL347:AL353" si="361">IF(B347="","",AJ347-AK347)</f>
        <v/>
      </c>
      <c r="AM347" s="123" t="str">
        <f t="shared" ref="AM347:AM353" si="362">IF(B347="","",IF(BS347=1,"1er",IF(BS347=2,"2ème",IF(BS347=3,"3ème",IF(BS347=4,"4ème",IF(BS347=5,"5ème",IF(BS347=6,"6ème",IF(BS347=7,"7ème",IF(BS347=8,"8ème","")))))))))</f>
        <v/>
      </c>
      <c r="AN347" s="124"/>
      <c r="AP347" s="41"/>
      <c r="AQ347" s="43" t="str">
        <f>IF(D347="","",IF(D353="","",IF(D347&gt;D353,"V",IF(D347&lt;D353,"D","N"))))</f>
        <v/>
      </c>
      <c r="AR347" s="44"/>
      <c r="AS347" s="41"/>
      <c r="AT347" s="41"/>
      <c r="AU347" s="43" t="str">
        <f>IF(H347="","",IF(H352="","",IF(H347&gt;H352,"V",IF(H347&lt;H352,"D","N"))))</f>
        <v/>
      </c>
      <c r="AV347" s="41"/>
      <c r="AW347" s="44"/>
      <c r="AX347" s="44"/>
      <c r="AY347" s="43" t="str">
        <f>IF(L347="","",IF(L350="","",IF(L347&gt;L350,"V",IF(L347&lt;L350,"D","N"))))</f>
        <v/>
      </c>
      <c r="AZ347" s="41"/>
      <c r="BA347" s="44"/>
      <c r="BB347" s="44"/>
      <c r="BC347" s="43" t="str">
        <f>IF(P347="","",IF(P351="","",IF(P347&gt;P351,"V",IF(P347&lt;P351,"D","N"))))</f>
        <v/>
      </c>
      <c r="BD347" s="41"/>
      <c r="BE347" s="41"/>
      <c r="BF347" s="43" t="str">
        <f>IF(S347="","",IF(S348="","",IF(S347&gt;S348,"V",IF(S347&lt;S348,"D","N"))))</f>
        <v/>
      </c>
      <c r="BG347" s="41"/>
      <c r="BH347" s="41"/>
      <c r="BI347" s="41"/>
      <c r="BJ347" s="41"/>
      <c r="BK347" s="43" t="str">
        <f>IF(X347="","",IF(X349="","",IF(X347&gt;X349,"V",IF(X347&lt;X349,"D","N"))))</f>
        <v/>
      </c>
      <c r="BL347" s="41"/>
      <c r="BM347" s="41"/>
      <c r="BN347" s="43" t="str">
        <f>IF(AA346="","",IF(AA347="","",IF(AA346&lt;AA347,"V",IF(AA346&gt;AA347,"D","N"))))</f>
        <v/>
      </c>
      <c r="BO347" s="41"/>
      <c r="BP347" s="41"/>
      <c r="BQ347" s="41"/>
      <c r="BR347" s="27" t="str">
        <f t="shared" ref="BR347:BR353" si="363">IF(B347="","",IF(AE347=0,"",AI347*1000000+AL347*1000+AJ347))</f>
        <v/>
      </c>
      <c r="BS347" s="112" t="str">
        <f t="shared" ref="BS347:BS353" si="364">IF(BR347="","",RANK(BR347,$BR$346:$BR$353,0))</f>
        <v/>
      </c>
      <c r="BT347" s="122"/>
    </row>
    <row r="348" spans="1:72" ht="15" customHeight="1">
      <c r="A348" s="97"/>
      <c r="B348" s="203"/>
      <c r="C348" s="249"/>
      <c r="D348" s="257" t="str">
        <f>IF($E$7="OUI","A","")</f>
        <v/>
      </c>
      <c r="E348" s="219"/>
      <c r="F348" s="218"/>
      <c r="G348" s="219"/>
      <c r="H348" s="219"/>
      <c r="I348" s="218"/>
      <c r="J348" s="219"/>
      <c r="K348" s="257" t="str">
        <f>IF($E$7="OUI","A","")</f>
        <v/>
      </c>
      <c r="L348" s="219"/>
      <c r="M348" s="218"/>
      <c r="N348" s="219"/>
      <c r="O348" s="219"/>
      <c r="P348" s="219"/>
      <c r="Q348" s="218"/>
      <c r="R348" s="219"/>
      <c r="S348" s="218"/>
      <c r="T348" s="219"/>
      <c r="U348" s="257" t="str">
        <f>IF($E$7="OUI","A","")</f>
        <v/>
      </c>
      <c r="V348" s="219"/>
      <c r="W348" s="218"/>
      <c r="X348" s="219"/>
      <c r="Y348" s="257" t="str">
        <f>IF($E$7="OUI","A","")</f>
        <v/>
      </c>
      <c r="Z348" s="249"/>
      <c r="AA348" s="219"/>
      <c r="AB348" s="218"/>
      <c r="AC348" s="219"/>
      <c r="AD348" s="219"/>
      <c r="AE348" s="198" t="str">
        <f t="shared" si="356"/>
        <v/>
      </c>
      <c r="AF348" s="198" t="str">
        <f t="shared" si="357"/>
        <v/>
      </c>
      <c r="AG348" s="198" t="str">
        <f t="shared" si="358"/>
        <v/>
      </c>
      <c r="AH348" s="198" t="str">
        <f t="shared" si="359"/>
        <v/>
      </c>
      <c r="AI348" s="198" t="str">
        <f t="shared" si="355"/>
        <v/>
      </c>
      <c r="AJ348" s="198" t="str">
        <f t="shared" si="360"/>
        <v/>
      </c>
      <c r="AK348" s="198" t="str">
        <f>IF(B348="","",SUM(F350,I351,M353,Q352,S347,W346,AB349))</f>
        <v/>
      </c>
      <c r="AL348" s="198" t="str">
        <f t="shared" si="361"/>
        <v/>
      </c>
      <c r="AM348" s="123" t="str">
        <f t="shared" si="362"/>
        <v/>
      </c>
      <c r="AN348" s="124"/>
      <c r="AP348" s="44"/>
      <c r="AQ348" s="41"/>
      <c r="AR348" s="41"/>
      <c r="AS348" s="43" t="str">
        <f>IF(F348="","",IF(F350="","",IF(F348&gt;F350,"V",IF(F348&lt;F350,"D","N"))))</f>
        <v/>
      </c>
      <c r="AT348" s="41"/>
      <c r="AU348" s="41"/>
      <c r="AV348" s="42" t="str">
        <f>IF(I348="","",IF(I351="","",IF(I348&gt;I351,"V",IF(I348&lt;I351,"D","N"))))</f>
        <v/>
      </c>
      <c r="AW348" s="44"/>
      <c r="AX348" s="41"/>
      <c r="AY348" s="44"/>
      <c r="AZ348" s="43" t="str">
        <f>IF(M348="","",IF(M353="","",IF(M348&gt;M353,"V",IF(M348&lt;M353,"D","N"))))</f>
        <v/>
      </c>
      <c r="BA348" s="41"/>
      <c r="BB348" s="41"/>
      <c r="BC348" s="41"/>
      <c r="BD348" s="43" t="str">
        <f>IF(Q348="","",IF(Q352="","",IF(Q348&gt;Q352,"V",IF(Q348&lt;Q352,"D","N"))))</f>
        <v/>
      </c>
      <c r="BE348" s="41"/>
      <c r="BF348" s="43" t="str">
        <f>IF(S347="","",IF(S348="","",IF(S347&lt;S348,"V",IF(S347&gt;S348,"D","N"))))</f>
        <v/>
      </c>
      <c r="BG348" s="41"/>
      <c r="BH348" s="41"/>
      <c r="BI348" s="41"/>
      <c r="BJ348" s="43" t="str">
        <f>IF(W346="","",IF(W348="","",IF(W346&lt;W348,"V",IF(W346&gt;W348,"D","N"))))</f>
        <v/>
      </c>
      <c r="BK348" s="41"/>
      <c r="BL348" s="41"/>
      <c r="BM348" s="41"/>
      <c r="BN348" s="41"/>
      <c r="BO348" s="43" t="str">
        <f>IF(AB348="","",IF(AB349="","",IF(AB348&gt;AB349,"V",IF(AB348&lt;AB349,"D","N"))))</f>
        <v/>
      </c>
      <c r="BP348" s="41"/>
      <c r="BQ348" s="41"/>
      <c r="BR348" s="27" t="str">
        <f t="shared" si="363"/>
        <v/>
      </c>
      <c r="BS348" s="112" t="str">
        <f t="shared" si="364"/>
        <v/>
      </c>
      <c r="BT348" s="122"/>
    </row>
    <row r="349" spans="1:72" ht="15" customHeight="1">
      <c r="A349" s="97"/>
      <c r="B349" s="203"/>
      <c r="C349" s="257" t="str">
        <f>IF($E$7="OUI","A","")</f>
        <v/>
      </c>
      <c r="D349" s="219"/>
      <c r="E349" s="218"/>
      <c r="F349" s="219"/>
      <c r="G349" s="219"/>
      <c r="H349" s="219"/>
      <c r="I349" s="219"/>
      <c r="J349" s="218"/>
      <c r="K349" s="219"/>
      <c r="L349" s="219"/>
      <c r="M349" s="219"/>
      <c r="N349" s="218"/>
      <c r="O349" s="219"/>
      <c r="P349" s="257" t="str">
        <f>IF($E$7="OUI","A","")</f>
        <v/>
      </c>
      <c r="Q349" s="219"/>
      <c r="R349" s="218"/>
      <c r="S349" s="219"/>
      <c r="T349" s="219"/>
      <c r="U349" s="218"/>
      <c r="V349" s="219"/>
      <c r="W349" s="219"/>
      <c r="X349" s="218"/>
      <c r="Y349" s="219"/>
      <c r="Z349" s="257" t="str">
        <f>IF($E$7="OUI","A","")</f>
        <v/>
      </c>
      <c r="AA349" s="219"/>
      <c r="AB349" s="218"/>
      <c r="AC349" s="219"/>
      <c r="AD349" s="249"/>
      <c r="AE349" s="198" t="str">
        <f t="shared" si="356"/>
        <v/>
      </c>
      <c r="AF349" s="198" t="str">
        <f t="shared" si="357"/>
        <v/>
      </c>
      <c r="AG349" s="198" t="str">
        <f t="shared" si="358"/>
        <v/>
      </c>
      <c r="AH349" s="198" t="str">
        <f t="shared" si="359"/>
        <v/>
      </c>
      <c r="AI349" s="198" t="str">
        <f t="shared" si="355"/>
        <v/>
      </c>
      <c r="AJ349" s="198" t="str">
        <f t="shared" si="360"/>
        <v/>
      </c>
      <c r="AK349" s="198" t="str">
        <f>IF(B349="","",SUM(E351,J350,N352,R353,U346,X347,AB348))</f>
        <v/>
      </c>
      <c r="AL349" s="198" t="str">
        <f t="shared" si="361"/>
        <v/>
      </c>
      <c r="AM349" s="123" t="str">
        <f t="shared" si="362"/>
        <v/>
      </c>
      <c r="AN349" s="124"/>
      <c r="AP349" s="44"/>
      <c r="AQ349" s="41"/>
      <c r="AR349" s="43" t="str">
        <f>IF(E349="","",IF(E351="","",IF(E349&gt;E351,"V",IF(E349&lt;E351,"D","N"))))</f>
        <v/>
      </c>
      <c r="AS349" s="44"/>
      <c r="AT349" s="44"/>
      <c r="AU349" s="44"/>
      <c r="AV349" s="41"/>
      <c r="AW349" s="43" t="str">
        <f>IF(J349="","",IF(J350="","",IF(J349&gt;J350,"V",IF(J349&lt;J350,"D","N"))))</f>
        <v/>
      </c>
      <c r="AX349" s="41"/>
      <c r="AY349" s="41"/>
      <c r="AZ349" s="41"/>
      <c r="BA349" s="43" t="str">
        <f>IF(N349="","",IF(N352="","",IF(N349&gt;N352,"V",IF(N349&lt;N352,"D","N"))))</f>
        <v/>
      </c>
      <c r="BB349" s="41"/>
      <c r="BC349" s="41"/>
      <c r="BD349" s="41"/>
      <c r="BE349" s="43" t="str">
        <f>IF(R349="","",IF(R353="","",IF(R349&gt;R353,"V",IF(R349&lt;R353,"D","N"))))</f>
        <v/>
      </c>
      <c r="BF349" s="41"/>
      <c r="BG349" s="41"/>
      <c r="BH349" s="43" t="str">
        <f>IF(U346="","",IF(U349="","",IF(U346&lt;U349,"V",IF(U346&gt;U349,"D","N"))))</f>
        <v/>
      </c>
      <c r="BI349" s="41"/>
      <c r="BJ349" s="41"/>
      <c r="BK349" s="43" t="str">
        <f>IF(X347="","",IF(X349="","",IF(X347&lt;X349,"V",IF(X347&gt;X349,"D","N"))))</f>
        <v/>
      </c>
      <c r="BL349" s="41"/>
      <c r="BM349" s="41"/>
      <c r="BN349" s="41"/>
      <c r="BO349" s="43" t="str">
        <f>IF(AB348="","",IF(AB349="","",IF(AB348&lt;AB349,"V",IF(AB348&gt;AB349,"D","N"))))</f>
        <v/>
      </c>
      <c r="BP349" s="41"/>
      <c r="BQ349" s="41"/>
      <c r="BR349" s="27" t="str">
        <f t="shared" si="363"/>
        <v/>
      </c>
      <c r="BS349" s="112" t="str">
        <f t="shared" si="364"/>
        <v/>
      </c>
      <c r="BT349" s="122"/>
    </row>
    <row r="350" spans="1:72" ht="15" customHeight="1">
      <c r="A350" s="97"/>
      <c r="B350" s="203"/>
      <c r="C350" s="219"/>
      <c r="D350" s="219"/>
      <c r="E350" s="219"/>
      <c r="F350" s="218"/>
      <c r="G350" s="219"/>
      <c r="H350" s="257" t="str">
        <f>IF($E$7="OUI","A","")</f>
        <v/>
      </c>
      <c r="I350" s="219"/>
      <c r="J350" s="218"/>
      <c r="K350" s="219"/>
      <c r="L350" s="218"/>
      <c r="M350" s="219"/>
      <c r="N350" s="219"/>
      <c r="O350" s="218"/>
      <c r="P350" s="219"/>
      <c r="Q350" s="257" t="str">
        <f>IF($E$7="OUI","A","")</f>
        <v/>
      </c>
      <c r="R350" s="219"/>
      <c r="S350" s="219"/>
      <c r="T350" s="218"/>
      <c r="U350" s="219"/>
      <c r="V350" s="257" t="str">
        <f>IF($E$7="OUI","A","")</f>
        <v/>
      </c>
      <c r="W350" s="219"/>
      <c r="X350" s="219"/>
      <c r="Y350" s="218"/>
      <c r="Z350" s="219"/>
      <c r="AA350" s="257" t="str">
        <f>IF($E$7="OUI","A","")</f>
        <v/>
      </c>
      <c r="AB350" s="219"/>
      <c r="AC350" s="218"/>
      <c r="AD350" s="219"/>
      <c r="AE350" s="198" t="str">
        <f t="shared" si="356"/>
        <v/>
      </c>
      <c r="AF350" s="198" t="str">
        <f t="shared" si="357"/>
        <v/>
      </c>
      <c r="AG350" s="198" t="str">
        <f t="shared" si="358"/>
        <v/>
      </c>
      <c r="AH350" s="198" t="str">
        <f t="shared" si="359"/>
        <v/>
      </c>
      <c r="AI350" s="198" t="str">
        <f t="shared" si="355"/>
        <v/>
      </c>
      <c r="AJ350" s="198" t="str">
        <f t="shared" si="360"/>
        <v/>
      </c>
      <c r="AK350" s="198" t="str">
        <f>IF(B350="","",SUM(F348,J349,L347,O346,T353,Y352,AC351))</f>
        <v/>
      </c>
      <c r="AL350" s="198" t="str">
        <f t="shared" si="361"/>
        <v/>
      </c>
      <c r="AM350" s="123" t="str">
        <f t="shared" si="362"/>
        <v/>
      </c>
      <c r="AN350" s="124"/>
      <c r="AP350" s="41"/>
      <c r="AQ350" s="44"/>
      <c r="AR350" s="41"/>
      <c r="AS350" s="42" t="str">
        <f>IF(F348="","",IF(F350="","",IF(F348&lt;F350,"V",IF(F348&gt;F350,"D","N"))))</f>
        <v/>
      </c>
      <c r="AT350" s="41"/>
      <c r="AU350" s="41"/>
      <c r="AV350" s="41"/>
      <c r="AW350" s="43" t="str">
        <f>IF(J349="","",IF(J350="","",IF(J349&lt;J350,"V",IF(J349&gt;J350,"D","N"))))</f>
        <v/>
      </c>
      <c r="AX350" s="44"/>
      <c r="AY350" s="43" t="str">
        <f>IF(L347="","",IF(L350="","",IF(L347&lt;L350,"V",IF(L347&gt;L350,"D","N"))))</f>
        <v/>
      </c>
      <c r="AZ350" s="41"/>
      <c r="BA350" s="41"/>
      <c r="BB350" s="43" t="str">
        <f>IF(O346="","",IF(O350="","",IF(O346&lt;O350,"V",IF(O346&gt;O350,"D","N"))))</f>
        <v/>
      </c>
      <c r="BC350" s="41"/>
      <c r="BD350" s="44"/>
      <c r="BE350" s="44"/>
      <c r="BF350" s="44"/>
      <c r="BG350" s="42" t="str">
        <f>IF(T350="","",IF(T353="","",IF(T350&gt;T353,"V",IF(T350&lt;T353,"D","N"))))</f>
        <v/>
      </c>
      <c r="BH350" s="44"/>
      <c r="BI350" s="44"/>
      <c r="BJ350" s="44"/>
      <c r="BK350" s="44"/>
      <c r="BL350" s="42" t="str">
        <f>IF(Y350="","",IF(Y352="","",IF(Y350&gt;Y352,"V",IF(Y350&lt;Y352,"D","N"))))</f>
        <v/>
      </c>
      <c r="BM350" s="44"/>
      <c r="BN350" s="44"/>
      <c r="BO350" s="44"/>
      <c r="BP350" s="42" t="str">
        <f>IF(AC350="","",IF(AC351="","",IF(AC350&gt;AC351,"V",IF(AC350&lt;AC351,"D","N"))))</f>
        <v/>
      </c>
      <c r="BQ350" s="44"/>
      <c r="BR350" s="27" t="str">
        <f t="shared" si="363"/>
        <v/>
      </c>
      <c r="BS350" s="112" t="str">
        <f t="shared" si="364"/>
        <v/>
      </c>
      <c r="BT350" s="122"/>
    </row>
    <row r="351" spans="1:72" ht="15" customHeight="1">
      <c r="A351" s="97"/>
      <c r="B351" s="203"/>
      <c r="C351" s="219"/>
      <c r="D351" s="219"/>
      <c r="E351" s="218"/>
      <c r="F351" s="219"/>
      <c r="G351" s="257" t="str">
        <f>IF($E$7="OUI","A","")</f>
        <v/>
      </c>
      <c r="H351" s="219"/>
      <c r="I351" s="218"/>
      <c r="J351" s="219"/>
      <c r="K351" s="218"/>
      <c r="L351" s="219"/>
      <c r="M351" s="257" t="str">
        <f>IF($E$7="OUI","A","")</f>
        <v/>
      </c>
      <c r="N351" s="249"/>
      <c r="O351" s="219"/>
      <c r="P351" s="218"/>
      <c r="Q351" s="219"/>
      <c r="R351" s="257" t="str">
        <f>IF($E$7="OUI","A","")</f>
        <v/>
      </c>
      <c r="S351" s="249"/>
      <c r="T351" s="219"/>
      <c r="U351" s="219"/>
      <c r="V351" s="218"/>
      <c r="W351" s="219"/>
      <c r="X351" s="257" t="str">
        <f>IF($E$7="OUI","A","")</f>
        <v/>
      </c>
      <c r="Y351" s="219"/>
      <c r="Z351" s="218"/>
      <c r="AA351" s="219"/>
      <c r="AB351" s="219"/>
      <c r="AC351" s="218"/>
      <c r="AD351" s="219"/>
      <c r="AE351" s="198" t="str">
        <f t="shared" si="356"/>
        <v/>
      </c>
      <c r="AF351" s="198" t="str">
        <f t="shared" si="357"/>
        <v/>
      </c>
      <c r="AG351" s="198" t="str">
        <f t="shared" si="358"/>
        <v/>
      </c>
      <c r="AH351" s="198" t="str">
        <f t="shared" si="359"/>
        <v/>
      </c>
      <c r="AI351" s="198" t="str">
        <f t="shared" si="355"/>
        <v/>
      </c>
      <c r="AJ351" s="198" t="str">
        <f t="shared" si="360"/>
        <v/>
      </c>
      <c r="AK351" s="198" t="str">
        <f>IF(B351="","",SUM(E349,I348,K346,P347,V352,Z353,AC350))</f>
        <v/>
      </c>
      <c r="AL351" s="198" t="str">
        <f t="shared" si="361"/>
        <v/>
      </c>
      <c r="AM351" s="123" t="str">
        <f t="shared" si="362"/>
        <v/>
      </c>
      <c r="AN351" s="124"/>
      <c r="AP351" s="41"/>
      <c r="AQ351" s="44"/>
      <c r="AR351" s="43" t="str">
        <f>IF(E349="","",IF(E351="","",IF(E349&lt;E351,"V",IF(E349&gt;E351,"D","N"))))</f>
        <v/>
      </c>
      <c r="AS351" s="41"/>
      <c r="AT351" s="41"/>
      <c r="AU351" s="44"/>
      <c r="AV351" s="43" t="str">
        <f>IF(I348="","",IF(I351="","",IF(I348&lt;I351,"V",IF(I348&gt;I351,"D","N"))))</f>
        <v/>
      </c>
      <c r="AW351" s="41"/>
      <c r="AX351" s="43" t="str">
        <f>IF(K346="","",IF(K351="","",IF(K346&lt;K351,"V",IF(K346&gt;K351,"D","N"))))</f>
        <v/>
      </c>
      <c r="AY351" s="44"/>
      <c r="AZ351" s="41"/>
      <c r="BA351" s="44"/>
      <c r="BB351" s="44"/>
      <c r="BC351" s="42" t="str">
        <f>IF(P347="","",IF(P351="","",IF(P347&lt;P351,"V",IF(P347&gt;P351,"D","N"))))</f>
        <v/>
      </c>
      <c r="BD351" s="41"/>
      <c r="BE351" s="41"/>
      <c r="BF351" s="41"/>
      <c r="BG351" s="41"/>
      <c r="BH351" s="41"/>
      <c r="BI351" s="43" t="str">
        <f>IF(V351="","",IF(V352="","",IF(V351&gt;V352,"V",IF(V351&lt;V352,"D","N"))))</f>
        <v/>
      </c>
      <c r="BJ351" s="41"/>
      <c r="BK351" s="41"/>
      <c r="BL351" s="41"/>
      <c r="BM351" s="43" t="str">
        <f>IF(Z351="","",IF(Z353="","",IF(Z351&gt;Z353,"V",IF(Z351&lt;Z353,"D","N"))))</f>
        <v/>
      </c>
      <c r="BN351" s="41"/>
      <c r="BO351" s="41"/>
      <c r="BP351" s="43" t="str">
        <f>IF(AC350="","",IF(AC351="","",IF(AC350&lt;AC351,"V",IF(AC350&gt;AC351,"D","N"))))</f>
        <v/>
      </c>
      <c r="BQ351" s="41"/>
      <c r="BR351" s="27" t="str">
        <f t="shared" si="363"/>
        <v/>
      </c>
      <c r="BS351" s="112" t="str">
        <f t="shared" si="364"/>
        <v/>
      </c>
      <c r="BT351" s="122"/>
    </row>
    <row r="352" spans="1:72" ht="15" customHeight="1">
      <c r="A352" s="97"/>
      <c r="B352" s="203"/>
      <c r="C352" s="218"/>
      <c r="D352" s="219"/>
      <c r="E352" s="219"/>
      <c r="F352" s="257" t="str">
        <f>IF($E$7="OUI","A","")</f>
        <v/>
      </c>
      <c r="G352" s="219"/>
      <c r="H352" s="218"/>
      <c r="I352" s="219"/>
      <c r="J352" s="219"/>
      <c r="K352" s="219"/>
      <c r="L352" s="257" t="str">
        <f>IF($E$7="OUI","A","")</f>
        <v/>
      </c>
      <c r="M352" s="219"/>
      <c r="N352" s="218"/>
      <c r="O352" s="219"/>
      <c r="P352" s="219"/>
      <c r="Q352" s="218"/>
      <c r="R352" s="219"/>
      <c r="S352" s="219"/>
      <c r="T352" s="257" t="str">
        <f>IF($E$7="OUI","A","")</f>
        <v/>
      </c>
      <c r="U352" s="219"/>
      <c r="V352" s="218"/>
      <c r="W352" s="219"/>
      <c r="X352" s="219"/>
      <c r="Y352" s="218"/>
      <c r="Z352" s="219"/>
      <c r="AA352" s="219"/>
      <c r="AB352" s="219"/>
      <c r="AC352" s="219"/>
      <c r="AD352" s="218"/>
      <c r="AE352" s="198" t="str">
        <f t="shared" si="356"/>
        <v/>
      </c>
      <c r="AF352" s="198" t="str">
        <f t="shared" si="357"/>
        <v/>
      </c>
      <c r="AG352" s="198" t="str">
        <f t="shared" si="358"/>
        <v/>
      </c>
      <c r="AH352" s="198" t="str">
        <f t="shared" si="359"/>
        <v/>
      </c>
      <c r="AI352" s="198" t="str">
        <f t="shared" si="355"/>
        <v/>
      </c>
      <c r="AJ352" s="198" t="str">
        <f t="shared" si="360"/>
        <v/>
      </c>
      <c r="AK352" s="198" t="str">
        <f>IF(B352="","",SUM(C346,H347,N349,Q348,V351,Y350,AD353))</f>
        <v/>
      </c>
      <c r="AL352" s="198" t="str">
        <f t="shared" si="361"/>
        <v/>
      </c>
      <c r="AM352" s="123" t="str">
        <f t="shared" si="362"/>
        <v/>
      </c>
      <c r="AN352" s="124"/>
      <c r="AP352" s="43" t="str">
        <f>IF(C346="","",IF(C352="","",IF(C346&lt;C352,"V",IF(C346&gt;C352,"D","N"))))</f>
        <v/>
      </c>
      <c r="AQ352" s="44"/>
      <c r="AR352" s="41"/>
      <c r="AS352" s="41"/>
      <c r="AT352" s="41"/>
      <c r="AU352" s="42" t="str">
        <f>IF(H347="","",IF(H352="","",IF(H347&lt;H352,"V",IF(H347&gt;H352,"D","N"))))</f>
        <v/>
      </c>
      <c r="AV352" s="41"/>
      <c r="AW352" s="41"/>
      <c r="AX352" s="41"/>
      <c r="AY352" s="44"/>
      <c r="AZ352" s="41"/>
      <c r="BA352" s="42" t="str">
        <f>IF(N349="","",IF(N352="","",IF(N349&lt;N352,"V",IF(N349&gt;N352,"D","N"))))</f>
        <v/>
      </c>
      <c r="BB352" s="44"/>
      <c r="BC352" s="44"/>
      <c r="BD352" s="43" t="str">
        <f>IF(Q348="","",IF(Q352="","",IF(Q348&lt;Q352,"V",IF(Q348&gt;Q352,"D","N"))))</f>
        <v/>
      </c>
      <c r="BE352" s="41"/>
      <c r="BF352" s="41"/>
      <c r="BG352" s="41"/>
      <c r="BH352" s="41"/>
      <c r="BI352" s="43" t="str">
        <f>IF(V351="","",IF(V352="","",IF(V351&lt;V352,"V",IF(V351&gt;V352,"D","N"))))</f>
        <v/>
      </c>
      <c r="BJ352" s="41"/>
      <c r="BK352" s="41"/>
      <c r="BL352" s="43" t="str">
        <f>IF(Y350="","",IF(Y352="","",IF(Y350&lt;Y352,"V",IF(Y350&gt;Y352,"D","N"))))</f>
        <v/>
      </c>
      <c r="BM352" s="41"/>
      <c r="BN352" s="41"/>
      <c r="BO352" s="41"/>
      <c r="BP352" s="41"/>
      <c r="BQ352" s="43" t="str">
        <f>IF(AD352="","",IF(AD353="","",IF(AD352&gt;AD353,"V",IF(AD352&lt;AD353,"D","N"))))</f>
        <v/>
      </c>
      <c r="BR352" s="27" t="str">
        <f t="shared" si="363"/>
        <v/>
      </c>
      <c r="BS352" s="112" t="str">
        <f t="shared" si="364"/>
        <v/>
      </c>
      <c r="BT352" s="122"/>
    </row>
    <row r="353" spans="1:72" ht="15" customHeight="1">
      <c r="A353" s="97"/>
      <c r="B353" s="203"/>
      <c r="C353" s="219"/>
      <c r="D353" s="218"/>
      <c r="E353" s="219"/>
      <c r="F353" s="219"/>
      <c r="G353" s="218"/>
      <c r="H353" s="219"/>
      <c r="I353" s="257" t="str">
        <f>IF($E$7="OUI","A","")</f>
        <v/>
      </c>
      <c r="J353" s="249"/>
      <c r="K353" s="219"/>
      <c r="L353" s="219"/>
      <c r="M353" s="218"/>
      <c r="N353" s="219"/>
      <c r="O353" s="257" t="str">
        <f>IF($E$7="OUI","A","")</f>
        <v/>
      </c>
      <c r="P353" s="219"/>
      <c r="Q353" s="219"/>
      <c r="R353" s="218"/>
      <c r="S353" s="219"/>
      <c r="T353" s="218"/>
      <c r="U353" s="219"/>
      <c r="V353" s="219"/>
      <c r="W353" s="257" t="str">
        <f>IF($E$7="OUI","A","")</f>
        <v/>
      </c>
      <c r="X353" s="219"/>
      <c r="Y353" s="219"/>
      <c r="Z353" s="218"/>
      <c r="AA353" s="219"/>
      <c r="AB353" s="257" t="str">
        <f>IF($E$7="OUI","A","")</f>
        <v/>
      </c>
      <c r="AC353" s="219"/>
      <c r="AD353" s="218"/>
      <c r="AE353" s="198" t="str">
        <f t="shared" si="356"/>
        <v/>
      </c>
      <c r="AF353" s="198" t="str">
        <f t="shared" si="357"/>
        <v/>
      </c>
      <c r="AG353" s="198" t="str">
        <f t="shared" si="358"/>
        <v/>
      </c>
      <c r="AH353" s="198" t="str">
        <f t="shared" si="359"/>
        <v/>
      </c>
      <c r="AI353" s="198" t="str">
        <f t="shared" si="355"/>
        <v/>
      </c>
      <c r="AJ353" s="198" t="str">
        <f t="shared" si="360"/>
        <v/>
      </c>
      <c r="AK353" s="198" t="str">
        <f>IF(B353="","",SUM(D347,G346,M348,R349,T350,Z351,AD352))</f>
        <v/>
      </c>
      <c r="AL353" s="198" t="str">
        <f t="shared" si="361"/>
        <v/>
      </c>
      <c r="AM353" s="123" t="str">
        <f t="shared" si="362"/>
        <v/>
      </c>
      <c r="AN353" s="124"/>
      <c r="AP353" s="41"/>
      <c r="AQ353" s="42" t="str">
        <f>IF(D347="","",IF(D353="","",IF(D347&lt;D353,"V",IF(D347&gt;D353,"D","N"))))</f>
        <v/>
      </c>
      <c r="AR353" s="41"/>
      <c r="AS353" s="41"/>
      <c r="AT353" s="43" t="str">
        <f>IF(G346="","",IF(G353="","",IF(G346&lt;G353,"V",IF(G346&gt;G353,"D","N"))))</f>
        <v/>
      </c>
      <c r="AU353" s="44"/>
      <c r="AV353" s="41"/>
      <c r="AW353" s="41"/>
      <c r="AX353" s="41"/>
      <c r="AY353" s="44"/>
      <c r="AZ353" s="43" t="str">
        <f>IF(M348="","",IF(M353="","",IF(M348&lt;M353,"V",IF(M348&gt;M353,"D","N"))))</f>
        <v/>
      </c>
      <c r="BA353" s="44"/>
      <c r="BB353" s="44"/>
      <c r="BC353" s="41"/>
      <c r="BD353" s="41"/>
      <c r="BE353" s="43" t="str">
        <f>IF(R349="","",IF(R353="","",IF(R349&lt;R353,"V",IF(R349&gt;R353,"D","N"))))</f>
        <v/>
      </c>
      <c r="BF353" s="41"/>
      <c r="BG353" s="43" t="str">
        <f>IF(T350="","",IF(T353="","",IF(T350&lt;T353,"V",IF(T350&gt;T353,"D","N"))))</f>
        <v/>
      </c>
      <c r="BH353" s="41"/>
      <c r="BI353" s="41"/>
      <c r="BJ353" s="41"/>
      <c r="BK353" s="41"/>
      <c r="BL353" s="41"/>
      <c r="BM353" s="43" t="str">
        <f>IF(Z351="","",IF(Z353="","",IF(Z351&lt;Z353,"V",IF(Z351&gt;Z353,"D","N"))))</f>
        <v/>
      </c>
      <c r="BN353" s="41"/>
      <c r="BO353" s="41"/>
      <c r="BP353" s="41"/>
      <c r="BQ353" s="43" t="str">
        <f>IF(AD352="","",IF(AD353="","",IF(AD352&lt;AD353,"V",IF(AD352&gt;AD353,"D","N"))))</f>
        <v/>
      </c>
      <c r="BR353" s="27" t="str">
        <f t="shared" si="363"/>
        <v/>
      </c>
      <c r="BS353" s="112" t="str">
        <f t="shared" si="364"/>
        <v/>
      </c>
      <c r="BT353" s="122"/>
    </row>
    <row r="354" spans="1:72">
      <c r="A354" s="97"/>
    </row>
    <row r="355" spans="1:72">
      <c r="A355" s="97"/>
    </row>
    <row r="356" spans="1:72" ht="15" customHeight="1">
      <c r="A356" s="97"/>
      <c r="B356" s="244" t="s">
        <v>310</v>
      </c>
      <c r="C356" s="33"/>
      <c r="D356" s="34"/>
      <c r="E356" s="172"/>
      <c r="F356" s="34"/>
      <c r="G356" s="34"/>
      <c r="H356" s="34"/>
      <c r="I356" s="176"/>
      <c r="J356" s="34"/>
      <c r="K356" s="34"/>
      <c r="L356" s="176"/>
      <c r="M356" s="34"/>
      <c r="N356" s="34"/>
      <c r="O356" s="34"/>
      <c r="P356" s="34" t="s">
        <v>366</v>
      </c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5"/>
      <c r="AE356" s="177"/>
      <c r="AF356" s="34"/>
      <c r="AG356" s="34" t="str">
        <f>"SUIVI DES MATCHS (G="&amp;IF($E$4="",0,$E$4)&amp;"pts / N="&amp;IF($E$5="",0,$E$5)&amp;"pts / P="&amp;IF($E$6="",0,$E$6)&amp;"pts)"</f>
        <v>SUIVI DES MATCHS (G=0pts / N=0pts / P=0pts)</v>
      </c>
      <c r="AH356" s="34"/>
      <c r="AI356" s="179"/>
      <c r="AJ356" s="33"/>
      <c r="AK356" s="34" t="s">
        <v>221</v>
      </c>
      <c r="AL356" s="35"/>
      <c r="AM356" s="290" t="s">
        <v>349</v>
      </c>
      <c r="AN356" s="229" t="s">
        <v>349</v>
      </c>
      <c r="AP356" s="52"/>
      <c r="AQ356" s="46"/>
      <c r="AR356" s="47"/>
      <c r="AS356" s="46"/>
      <c r="AT356" s="46"/>
      <c r="AU356" s="46"/>
      <c r="AV356" s="46"/>
      <c r="AW356" s="46"/>
      <c r="AX356" s="46"/>
      <c r="AY356" s="48"/>
      <c r="AZ356" s="46"/>
      <c r="BA356" s="46"/>
      <c r="BB356" s="46"/>
      <c r="BC356" s="46" t="s">
        <v>230</v>
      </c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108" t="s">
        <v>334</v>
      </c>
      <c r="BS356" s="108" t="s">
        <v>229</v>
      </c>
      <c r="BT356" s="121"/>
    </row>
    <row r="357" spans="1:72" ht="15" customHeight="1">
      <c r="A357" s="97"/>
      <c r="B357" s="32" t="s">
        <v>317</v>
      </c>
      <c r="C357" s="32" t="s">
        <v>217</v>
      </c>
      <c r="D357" s="32" t="s">
        <v>218</v>
      </c>
      <c r="E357" s="32" t="s">
        <v>219</v>
      </c>
      <c r="F357" s="32" t="s">
        <v>241</v>
      </c>
      <c r="G357" s="32" t="s">
        <v>242</v>
      </c>
      <c r="H357" s="32" t="s">
        <v>243</v>
      </c>
      <c r="I357" s="32" t="s">
        <v>246</v>
      </c>
      <c r="J357" s="32" t="s">
        <v>247</v>
      </c>
      <c r="K357" s="32" t="s">
        <v>248</v>
      </c>
      <c r="L357" s="32" t="s">
        <v>249</v>
      </c>
      <c r="M357" s="32" t="s">
        <v>250</v>
      </c>
      <c r="N357" s="32" t="s">
        <v>251</v>
      </c>
      <c r="O357" s="32" t="s">
        <v>252</v>
      </c>
      <c r="P357" s="32" t="s">
        <v>253</v>
      </c>
      <c r="Q357" s="32" t="s">
        <v>254</v>
      </c>
      <c r="R357" s="32" t="s">
        <v>255</v>
      </c>
      <c r="S357" s="32" t="s">
        <v>256</v>
      </c>
      <c r="T357" s="32" t="s">
        <v>257</v>
      </c>
      <c r="U357" s="32" t="s">
        <v>258</v>
      </c>
      <c r="V357" s="32" t="s">
        <v>259</v>
      </c>
      <c r="W357" s="32" t="s">
        <v>260</v>
      </c>
      <c r="X357" s="32" t="s">
        <v>261</v>
      </c>
      <c r="Y357" s="32" t="s">
        <v>262</v>
      </c>
      <c r="Z357" s="32" t="s">
        <v>263</v>
      </c>
      <c r="AA357" s="32" t="s">
        <v>264</v>
      </c>
      <c r="AB357" s="32" t="s">
        <v>265</v>
      </c>
      <c r="AC357" s="32" t="s">
        <v>266</v>
      </c>
      <c r="AD357" s="32" t="s">
        <v>267</v>
      </c>
      <c r="AE357" s="32" t="s">
        <v>222</v>
      </c>
      <c r="AF357" s="32" t="s">
        <v>223</v>
      </c>
      <c r="AG357" s="32" t="s">
        <v>224</v>
      </c>
      <c r="AH357" s="32" t="s">
        <v>225</v>
      </c>
      <c r="AI357" s="32" t="s">
        <v>220</v>
      </c>
      <c r="AJ357" s="32" t="s">
        <v>226</v>
      </c>
      <c r="AK357" s="32" t="s">
        <v>227</v>
      </c>
      <c r="AL357" s="32" t="s">
        <v>270</v>
      </c>
      <c r="AM357" s="291"/>
      <c r="AN357" s="245" t="s">
        <v>368</v>
      </c>
      <c r="AP357" s="30" t="s">
        <v>217</v>
      </c>
      <c r="AQ357" s="30" t="s">
        <v>218</v>
      </c>
      <c r="AR357" s="30" t="s">
        <v>219</v>
      </c>
      <c r="AS357" s="30" t="s">
        <v>241</v>
      </c>
      <c r="AT357" s="30" t="s">
        <v>242</v>
      </c>
      <c r="AU357" s="30" t="s">
        <v>243</v>
      </c>
      <c r="AV357" s="30" t="s">
        <v>246</v>
      </c>
      <c r="AW357" s="30" t="s">
        <v>247</v>
      </c>
      <c r="AX357" s="30" t="s">
        <v>248</v>
      </c>
      <c r="AY357" s="30" t="s">
        <v>249</v>
      </c>
      <c r="AZ357" s="30" t="s">
        <v>250</v>
      </c>
      <c r="BA357" s="30" t="s">
        <v>251</v>
      </c>
      <c r="BB357" s="30" t="s">
        <v>252</v>
      </c>
      <c r="BC357" s="30" t="s">
        <v>253</v>
      </c>
      <c r="BD357" s="30" t="s">
        <v>254</v>
      </c>
      <c r="BE357" s="30" t="s">
        <v>255</v>
      </c>
      <c r="BF357" s="30" t="s">
        <v>256</v>
      </c>
      <c r="BG357" s="30" t="s">
        <v>257</v>
      </c>
      <c r="BH357" s="30" t="s">
        <v>258</v>
      </c>
      <c r="BI357" s="30" t="s">
        <v>259</v>
      </c>
      <c r="BJ357" s="30" t="s">
        <v>260</v>
      </c>
      <c r="BK357" s="30" t="s">
        <v>261</v>
      </c>
      <c r="BL357" s="30" t="s">
        <v>262</v>
      </c>
      <c r="BM357" s="30" t="s">
        <v>263</v>
      </c>
      <c r="BN357" s="30" t="s">
        <v>264</v>
      </c>
      <c r="BO357" s="30" t="s">
        <v>265</v>
      </c>
      <c r="BP357" s="30" t="s">
        <v>266</v>
      </c>
      <c r="BQ357" s="30" t="s">
        <v>267</v>
      </c>
      <c r="BR357" s="110" t="s">
        <v>335</v>
      </c>
      <c r="BS357" s="110" t="s">
        <v>336</v>
      </c>
      <c r="BT357" s="121"/>
    </row>
    <row r="358" spans="1:72" ht="15" customHeight="1">
      <c r="A358" s="97"/>
      <c r="B358" s="203"/>
      <c r="C358" s="218"/>
      <c r="D358" s="219"/>
      <c r="E358" s="257" t="str">
        <f>IF($E$7="OUI","A","")</f>
        <v/>
      </c>
      <c r="F358" s="219"/>
      <c r="G358" s="218"/>
      <c r="H358" s="219"/>
      <c r="I358" s="219"/>
      <c r="J358" s="219"/>
      <c r="K358" s="218"/>
      <c r="L358" s="219"/>
      <c r="M358" s="249"/>
      <c r="N358" s="219"/>
      <c r="O358" s="218"/>
      <c r="P358" s="219"/>
      <c r="Q358" s="219"/>
      <c r="R358" s="249"/>
      <c r="S358" s="257" t="str">
        <f>IF($E$7="OUI","A","")</f>
        <v/>
      </c>
      <c r="T358" s="219"/>
      <c r="U358" s="218"/>
      <c r="V358" s="219"/>
      <c r="W358" s="218"/>
      <c r="X358" s="219"/>
      <c r="Y358" s="249"/>
      <c r="Z358" s="219"/>
      <c r="AA358" s="218"/>
      <c r="AB358" s="219"/>
      <c r="AC358" s="257" t="str">
        <f>IF($E$7="OUI","A","")</f>
        <v/>
      </c>
      <c r="AD358" s="219"/>
      <c r="AE358" s="198" t="str">
        <f>IF(B358="","",COUNT(C358:AD358))</f>
        <v/>
      </c>
      <c r="AF358" s="198" t="str">
        <f>IF(B358="","",COUNTIF($AP358:$BQ358,"V"))</f>
        <v/>
      </c>
      <c r="AG358" s="198" t="str">
        <f>IF(B358="","",COUNTIF($AP358:$BQ358,"N"))</f>
        <v/>
      </c>
      <c r="AH358" s="198" t="str">
        <f>IF(B358="","",COUNTIF($AP358:$BQ358,"D"))</f>
        <v/>
      </c>
      <c r="AI358" s="198" t="str">
        <f t="shared" ref="AI358:AI365" si="365">IF(B358="","",(AF358*$E$4)+(AG358*$E$5)+(AH358*$E$6))</f>
        <v/>
      </c>
      <c r="AJ358" s="198" t="str">
        <f>IF(B358="","",SUM(C358:AD358))</f>
        <v/>
      </c>
      <c r="AK358" s="198" t="str">
        <f>IF(B358="","",SUM(C364,G365,K363,O362,U361,W360,AA359))</f>
        <v/>
      </c>
      <c r="AL358" s="198" t="str">
        <f>IF(B358="","",AJ358-AK358)</f>
        <v/>
      </c>
      <c r="AM358" s="123" t="str">
        <f>IF(B358="","",IF(BS358=1,"1er",IF(BS358=2,"2ème",IF(BS358=3,"3ème",IF(BS358=4,"4ème",IF(BS358=5,"5ème",IF(BS358=6,"6ème",IF(BS358=7,"7ème",IF(BS358=8,"8ème","")))))))))</f>
        <v/>
      </c>
      <c r="AN358" s="124"/>
      <c r="AP358" s="43" t="str">
        <f>IF(C358="","",IF(C364="","",IF(C358&gt;C364,"V",IF(C358&lt;C364,"D","N"))))</f>
        <v/>
      </c>
      <c r="AQ358" s="41"/>
      <c r="AR358" s="44"/>
      <c r="AS358" s="41"/>
      <c r="AT358" s="43" t="str">
        <f>IF(G358="","",IF(G365="","",IF(G358&gt;G365,"V",IF(G358&lt;G365,"D","N"))))</f>
        <v/>
      </c>
      <c r="AU358" s="44"/>
      <c r="AV358" s="41"/>
      <c r="AW358" s="41"/>
      <c r="AX358" s="43" t="str">
        <f>IF(K358="","",IF(K363="","",IF(K358&gt;K363,"V",IF(K358&lt;K363,"D","N"))))</f>
        <v/>
      </c>
      <c r="AY358" s="41"/>
      <c r="AZ358" s="44"/>
      <c r="BA358" s="41"/>
      <c r="BB358" s="43" t="str">
        <f>IF(O358="","",IF(O362="","",IF(O358&gt;O362,"V",IF(O358&lt;O362,"D","N"))))</f>
        <v/>
      </c>
      <c r="BC358" s="44"/>
      <c r="BD358" s="44"/>
      <c r="BE358" s="44"/>
      <c r="BF358" s="44"/>
      <c r="BG358" s="44"/>
      <c r="BH358" s="42" t="str">
        <f>IF(U358="","",IF(U361="","",IF(U358&gt;U361,"V",IF(U358&lt;U361,"D","N"))))</f>
        <v/>
      </c>
      <c r="BI358" s="44"/>
      <c r="BJ358" s="42" t="str">
        <f>IF(W358="","",IF(W360="","",IF(W358&gt;W360,"V",IF(W358&lt;W360,"D","N"))))</f>
        <v/>
      </c>
      <c r="BK358" s="44"/>
      <c r="BL358" s="44"/>
      <c r="BM358" s="44"/>
      <c r="BN358" s="42" t="str">
        <f>IF(AA358="","",IF(AA359="","",IF(AA358&gt;AA359,"V",IF(AA358&lt;AA359,"D","N"))))</f>
        <v/>
      </c>
      <c r="BO358" s="44"/>
      <c r="BP358" s="44"/>
      <c r="BQ358" s="44"/>
      <c r="BR358" s="27" t="str">
        <f>IF(B358="","",IF(AE358=0,"",AI358*1000000+AL358*1000+AJ358))</f>
        <v/>
      </c>
      <c r="BS358" s="112" t="str">
        <f>IF(BR358="","",RANK(BR358,$BR$358:$BR$365,0))</f>
        <v/>
      </c>
      <c r="BT358" s="122"/>
    </row>
    <row r="359" spans="1:72" ht="15" customHeight="1">
      <c r="A359" s="97"/>
      <c r="B359" s="203"/>
      <c r="C359" s="219"/>
      <c r="D359" s="218"/>
      <c r="E359" s="219"/>
      <c r="F359" s="219"/>
      <c r="G359" s="219"/>
      <c r="H359" s="218"/>
      <c r="I359" s="219"/>
      <c r="J359" s="257" t="str">
        <f>IF($E$7="OUI","A","")</f>
        <v/>
      </c>
      <c r="K359" s="219"/>
      <c r="L359" s="218"/>
      <c r="M359" s="219"/>
      <c r="N359" s="257" t="str">
        <f>IF($E$7="OUI","A","")</f>
        <v/>
      </c>
      <c r="O359" s="219"/>
      <c r="P359" s="218"/>
      <c r="Q359" s="219"/>
      <c r="R359" s="219"/>
      <c r="S359" s="218"/>
      <c r="T359" s="219"/>
      <c r="U359" s="219"/>
      <c r="V359" s="219"/>
      <c r="W359" s="219"/>
      <c r="X359" s="218"/>
      <c r="Y359" s="219"/>
      <c r="Z359" s="219"/>
      <c r="AA359" s="218"/>
      <c r="AB359" s="219"/>
      <c r="AC359" s="249"/>
      <c r="AD359" s="257" t="str">
        <f>IF($E$7="OUI","A","")</f>
        <v/>
      </c>
      <c r="AE359" s="198" t="str">
        <f t="shared" ref="AE359:AE365" si="366">IF(B359="","",COUNT(C359:AD359))</f>
        <v/>
      </c>
      <c r="AF359" s="198" t="str">
        <f t="shared" ref="AF359:AF365" si="367">IF(B359="","",COUNTIF($AP359:$BQ359,"V"))</f>
        <v/>
      </c>
      <c r="AG359" s="198" t="str">
        <f t="shared" ref="AG359:AG365" si="368">IF(B359="","",COUNTIF($AP359:$BQ359,"N"))</f>
        <v/>
      </c>
      <c r="AH359" s="198" t="str">
        <f t="shared" ref="AH359:AH365" si="369">IF(B359="","",COUNTIF($AP359:$BQ359,"D"))</f>
        <v/>
      </c>
      <c r="AI359" s="198" t="str">
        <f t="shared" si="365"/>
        <v/>
      </c>
      <c r="AJ359" s="198" t="str">
        <f t="shared" ref="AJ359:AJ365" si="370">IF(B359="","",SUM(C359:AD359))</f>
        <v/>
      </c>
      <c r="AK359" s="198" t="str">
        <f>IF(B359="","",SUM(D365,H364,L362,P363,S360,X361,AA358))</f>
        <v/>
      </c>
      <c r="AL359" s="198" t="str">
        <f t="shared" ref="AL359:AL365" si="371">IF(B359="","",AJ359-AK359)</f>
        <v/>
      </c>
      <c r="AM359" s="123" t="str">
        <f t="shared" ref="AM359:AM365" si="372">IF(B359="","",IF(BS359=1,"1er",IF(BS359=2,"2ème",IF(BS359=3,"3ème",IF(BS359=4,"4ème",IF(BS359=5,"5ème",IF(BS359=6,"6ème",IF(BS359=7,"7ème",IF(BS359=8,"8ème","")))))))))</f>
        <v/>
      </c>
      <c r="AN359" s="124"/>
      <c r="AP359" s="41"/>
      <c r="AQ359" s="43" t="str">
        <f>IF(D359="","",IF(D365="","",IF(D359&gt;D365,"V",IF(D359&lt;D365,"D","N"))))</f>
        <v/>
      </c>
      <c r="AR359" s="44"/>
      <c r="AS359" s="41"/>
      <c r="AT359" s="41"/>
      <c r="AU359" s="43" t="str">
        <f>IF(H359="","",IF(H364="","",IF(H359&gt;H364,"V",IF(H359&lt;H364,"D","N"))))</f>
        <v/>
      </c>
      <c r="AV359" s="41"/>
      <c r="AW359" s="44"/>
      <c r="AX359" s="44"/>
      <c r="AY359" s="43" t="str">
        <f>IF(L359="","",IF(L362="","",IF(L359&gt;L362,"V",IF(L359&lt;L362,"D","N"))))</f>
        <v/>
      </c>
      <c r="AZ359" s="41"/>
      <c r="BA359" s="44"/>
      <c r="BB359" s="44"/>
      <c r="BC359" s="43" t="str">
        <f>IF(P359="","",IF(P363="","",IF(P359&gt;P363,"V",IF(P359&lt;P363,"D","N"))))</f>
        <v/>
      </c>
      <c r="BD359" s="41"/>
      <c r="BE359" s="41"/>
      <c r="BF359" s="43" t="str">
        <f>IF(S359="","",IF(S360="","",IF(S359&gt;S360,"V",IF(S359&lt;S360,"D","N"))))</f>
        <v/>
      </c>
      <c r="BG359" s="41"/>
      <c r="BH359" s="41"/>
      <c r="BI359" s="41"/>
      <c r="BJ359" s="41"/>
      <c r="BK359" s="43" t="str">
        <f>IF(X359="","",IF(X361="","",IF(X359&gt;X361,"V",IF(X359&lt;X361,"D","N"))))</f>
        <v/>
      </c>
      <c r="BL359" s="41"/>
      <c r="BM359" s="41"/>
      <c r="BN359" s="43" t="str">
        <f>IF(AA358="","",IF(AA359="","",IF(AA358&lt;AA359,"V",IF(AA358&gt;AA359,"D","N"))))</f>
        <v/>
      </c>
      <c r="BO359" s="41"/>
      <c r="BP359" s="41"/>
      <c r="BQ359" s="41"/>
      <c r="BR359" s="27" t="str">
        <f t="shared" ref="BR359:BR365" si="373">IF(B359="","",IF(AE359=0,"",AI359*1000000+AL359*1000+AJ359))</f>
        <v/>
      </c>
      <c r="BS359" s="112" t="str">
        <f t="shared" ref="BS359:BS365" si="374">IF(BR359="","",RANK(BR359,$BR$358:$BR$365,0))</f>
        <v/>
      </c>
      <c r="BT359" s="122"/>
    </row>
    <row r="360" spans="1:72" ht="15" customHeight="1">
      <c r="A360" s="97"/>
      <c r="B360" s="203"/>
      <c r="C360" s="249"/>
      <c r="D360" s="257" t="str">
        <f>IF($E$7="OUI","A","")</f>
        <v/>
      </c>
      <c r="E360" s="219"/>
      <c r="F360" s="218"/>
      <c r="G360" s="219"/>
      <c r="H360" s="219"/>
      <c r="I360" s="218"/>
      <c r="J360" s="219"/>
      <c r="K360" s="257" t="str">
        <f>IF($E$7="OUI","A","")</f>
        <v/>
      </c>
      <c r="L360" s="219"/>
      <c r="M360" s="218"/>
      <c r="N360" s="219"/>
      <c r="O360" s="219"/>
      <c r="P360" s="219"/>
      <c r="Q360" s="218"/>
      <c r="R360" s="219"/>
      <c r="S360" s="218"/>
      <c r="T360" s="219"/>
      <c r="U360" s="257" t="str">
        <f>IF($E$7="OUI","A","")</f>
        <v/>
      </c>
      <c r="V360" s="219"/>
      <c r="W360" s="218"/>
      <c r="X360" s="219"/>
      <c r="Y360" s="257" t="str">
        <f>IF($E$7="OUI","A","")</f>
        <v/>
      </c>
      <c r="Z360" s="249"/>
      <c r="AA360" s="219"/>
      <c r="AB360" s="218"/>
      <c r="AC360" s="219"/>
      <c r="AD360" s="219"/>
      <c r="AE360" s="198" t="str">
        <f t="shared" si="366"/>
        <v/>
      </c>
      <c r="AF360" s="198" t="str">
        <f t="shared" si="367"/>
        <v/>
      </c>
      <c r="AG360" s="198" t="str">
        <f t="shared" si="368"/>
        <v/>
      </c>
      <c r="AH360" s="198" t="str">
        <f t="shared" si="369"/>
        <v/>
      </c>
      <c r="AI360" s="198" t="str">
        <f t="shared" si="365"/>
        <v/>
      </c>
      <c r="AJ360" s="198" t="str">
        <f t="shared" si="370"/>
        <v/>
      </c>
      <c r="AK360" s="198" t="str">
        <f>IF(B360="","",SUM(F362,I363,M365,Q364,S359,W358,AB361))</f>
        <v/>
      </c>
      <c r="AL360" s="198" t="str">
        <f t="shared" si="371"/>
        <v/>
      </c>
      <c r="AM360" s="123" t="str">
        <f t="shared" si="372"/>
        <v/>
      </c>
      <c r="AN360" s="124"/>
      <c r="AP360" s="44"/>
      <c r="AQ360" s="41"/>
      <c r="AR360" s="41"/>
      <c r="AS360" s="43" t="str">
        <f>IF(F360="","",IF(F362="","",IF(F360&gt;F362,"V",IF(F360&lt;F362,"D","N"))))</f>
        <v/>
      </c>
      <c r="AT360" s="41"/>
      <c r="AU360" s="41"/>
      <c r="AV360" s="42" t="str">
        <f>IF(I360="","",IF(I363="","",IF(I360&gt;I363,"V",IF(I360&lt;I363,"D","N"))))</f>
        <v/>
      </c>
      <c r="AW360" s="44"/>
      <c r="AX360" s="41"/>
      <c r="AY360" s="44"/>
      <c r="AZ360" s="43" t="str">
        <f>IF(M360="","",IF(M365="","",IF(M360&gt;M365,"V",IF(M360&lt;M365,"D","N"))))</f>
        <v/>
      </c>
      <c r="BA360" s="41"/>
      <c r="BB360" s="41"/>
      <c r="BC360" s="41"/>
      <c r="BD360" s="43" t="str">
        <f>IF(Q360="","",IF(Q364="","",IF(Q360&gt;Q364,"V",IF(Q360&lt;Q364,"D","N"))))</f>
        <v/>
      </c>
      <c r="BE360" s="41"/>
      <c r="BF360" s="43" t="str">
        <f>IF(S359="","",IF(S360="","",IF(S359&lt;S360,"V",IF(S359&gt;S360,"D","N"))))</f>
        <v/>
      </c>
      <c r="BG360" s="41"/>
      <c r="BH360" s="41"/>
      <c r="BI360" s="41"/>
      <c r="BJ360" s="43" t="str">
        <f>IF(W358="","",IF(W360="","",IF(W358&lt;W360,"V",IF(W358&gt;W360,"D","N"))))</f>
        <v/>
      </c>
      <c r="BK360" s="41"/>
      <c r="BL360" s="41"/>
      <c r="BM360" s="41"/>
      <c r="BN360" s="41"/>
      <c r="BO360" s="43" t="str">
        <f>IF(AB360="","",IF(AB361="","",IF(AB360&gt;AB361,"V",IF(AB360&lt;AB361,"D","N"))))</f>
        <v/>
      </c>
      <c r="BP360" s="41"/>
      <c r="BQ360" s="41"/>
      <c r="BR360" s="27" t="str">
        <f t="shared" si="373"/>
        <v/>
      </c>
      <c r="BS360" s="112" t="str">
        <f t="shared" si="374"/>
        <v/>
      </c>
      <c r="BT360" s="122"/>
    </row>
    <row r="361" spans="1:72" ht="15" customHeight="1">
      <c r="A361" s="97"/>
      <c r="B361" s="203"/>
      <c r="C361" s="257" t="str">
        <f>IF($E$7="OUI","A","")</f>
        <v/>
      </c>
      <c r="D361" s="219"/>
      <c r="E361" s="218"/>
      <c r="F361" s="219"/>
      <c r="G361" s="219"/>
      <c r="H361" s="219"/>
      <c r="I361" s="219"/>
      <c r="J361" s="218"/>
      <c r="K361" s="219"/>
      <c r="L361" s="219"/>
      <c r="M361" s="219"/>
      <c r="N361" s="218"/>
      <c r="O361" s="219"/>
      <c r="P361" s="257" t="str">
        <f>IF($E$7="OUI","A","")</f>
        <v/>
      </c>
      <c r="Q361" s="219"/>
      <c r="R361" s="218"/>
      <c r="S361" s="219"/>
      <c r="T361" s="219"/>
      <c r="U361" s="218"/>
      <c r="V361" s="219"/>
      <c r="W361" s="219"/>
      <c r="X361" s="218"/>
      <c r="Y361" s="219"/>
      <c r="Z361" s="257" t="str">
        <f>IF($E$7="OUI","A","")</f>
        <v/>
      </c>
      <c r="AA361" s="219"/>
      <c r="AB361" s="218"/>
      <c r="AC361" s="219"/>
      <c r="AD361" s="249"/>
      <c r="AE361" s="198" t="str">
        <f t="shared" si="366"/>
        <v/>
      </c>
      <c r="AF361" s="198" t="str">
        <f t="shared" si="367"/>
        <v/>
      </c>
      <c r="AG361" s="198" t="str">
        <f t="shared" si="368"/>
        <v/>
      </c>
      <c r="AH361" s="198" t="str">
        <f t="shared" si="369"/>
        <v/>
      </c>
      <c r="AI361" s="198" t="str">
        <f t="shared" si="365"/>
        <v/>
      </c>
      <c r="AJ361" s="198" t="str">
        <f t="shared" si="370"/>
        <v/>
      </c>
      <c r="AK361" s="198" t="str">
        <f>IF(B361="","",SUM(E363,J362,N364,R365,U358,X359,AB360))</f>
        <v/>
      </c>
      <c r="AL361" s="198" t="str">
        <f t="shared" si="371"/>
        <v/>
      </c>
      <c r="AM361" s="123" t="str">
        <f t="shared" si="372"/>
        <v/>
      </c>
      <c r="AN361" s="124"/>
      <c r="AP361" s="44"/>
      <c r="AQ361" s="41"/>
      <c r="AR361" s="43" t="str">
        <f>IF(E361="","",IF(E363="","",IF(E361&gt;E363,"V",IF(E361&lt;E363,"D","N"))))</f>
        <v/>
      </c>
      <c r="AS361" s="44"/>
      <c r="AT361" s="44"/>
      <c r="AU361" s="44"/>
      <c r="AV361" s="41"/>
      <c r="AW361" s="43" t="str">
        <f>IF(J361="","",IF(J362="","",IF(J361&gt;J362,"V",IF(J361&lt;J362,"D","N"))))</f>
        <v/>
      </c>
      <c r="AX361" s="41"/>
      <c r="AY361" s="41"/>
      <c r="AZ361" s="41"/>
      <c r="BA361" s="43" t="str">
        <f>IF(N361="","",IF(N364="","",IF(N361&gt;N364,"V",IF(N361&lt;N364,"D","N"))))</f>
        <v/>
      </c>
      <c r="BB361" s="41"/>
      <c r="BC361" s="41"/>
      <c r="BD361" s="41"/>
      <c r="BE361" s="43" t="str">
        <f>IF(R361="","",IF(R365="","",IF(R361&gt;R365,"V",IF(R361&lt;R365,"D","N"))))</f>
        <v/>
      </c>
      <c r="BF361" s="41"/>
      <c r="BG361" s="41"/>
      <c r="BH361" s="43" t="str">
        <f>IF(U358="","",IF(U361="","",IF(U358&lt;U361,"V",IF(U358&gt;U361,"D","N"))))</f>
        <v/>
      </c>
      <c r="BI361" s="41"/>
      <c r="BJ361" s="41"/>
      <c r="BK361" s="43" t="str">
        <f>IF(X359="","",IF(X361="","",IF(X359&lt;X361,"V",IF(X359&gt;X361,"D","N"))))</f>
        <v/>
      </c>
      <c r="BL361" s="41"/>
      <c r="BM361" s="41"/>
      <c r="BN361" s="41"/>
      <c r="BO361" s="43" t="str">
        <f>IF(AB360="","",IF(AB361="","",IF(AB360&lt;AB361,"V",IF(AB360&gt;AB361,"D","N"))))</f>
        <v/>
      </c>
      <c r="BP361" s="41"/>
      <c r="BQ361" s="41"/>
      <c r="BR361" s="27" t="str">
        <f t="shared" si="373"/>
        <v/>
      </c>
      <c r="BS361" s="112" t="str">
        <f t="shared" si="374"/>
        <v/>
      </c>
      <c r="BT361" s="122"/>
    </row>
    <row r="362" spans="1:72" ht="15" customHeight="1">
      <c r="A362" s="97"/>
      <c r="B362" s="203"/>
      <c r="C362" s="219"/>
      <c r="D362" s="219"/>
      <c r="E362" s="219"/>
      <c r="F362" s="218"/>
      <c r="G362" s="219"/>
      <c r="H362" s="257" t="str">
        <f>IF($E$7="OUI","A","")</f>
        <v/>
      </c>
      <c r="I362" s="219"/>
      <c r="J362" s="218"/>
      <c r="K362" s="219"/>
      <c r="L362" s="218"/>
      <c r="M362" s="219"/>
      <c r="N362" s="219"/>
      <c r="O362" s="218"/>
      <c r="P362" s="219"/>
      <c r="Q362" s="257" t="str">
        <f>IF($E$7="OUI","A","")</f>
        <v/>
      </c>
      <c r="R362" s="219"/>
      <c r="S362" s="219"/>
      <c r="T362" s="218"/>
      <c r="U362" s="219"/>
      <c r="V362" s="257" t="str">
        <f>IF($E$7="OUI","A","")</f>
        <v/>
      </c>
      <c r="W362" s="219"/>
      <c r="X362" s="219"/>
      <c r="Y362" s="218"/>
      <c r="Z362" s="219"/>
      <c r="AA362" s="257" t="str">
        <f>IF($E$7="OUI","A","")</f>
        <v/>
      </c>
      <c r="AB362" s="219"/>
      <c r="AC362" s="218"/>
      <c r="AD362" s="219"/>
      <c r="AE362" s="198" t="str">
        <f t="shared" si="366"/>
        <v/>
      </c>
      <c r="AF362" s="198" t="str">
        <f t="shared" si="367"/>
        <v/>
      </c>
      <c r="AG362" s="198" t="str">
        <f t="shared" si="368"/>
        <v/>
      </c>
      <c r="AH362" s="198" t="str">
        <f t="shared" si="369"/>
        <v/>
      </c>
      <c r="AI362" s="198" t="str">
        <f t="shared" si="365"/>
        <v/>
      </c>
      <c r="AJ362" s="198" t="str">
        <f t="shared" si="370"/>
        <v/>
      </c>
      <c r="AK362" s="198" t="str">
        <f>IF(B362="","",SUM(F360,J361,L359,O358,T365,Y364,AC363))</f>
        <v/>
      </c>
      <c r="AL362" s="198" t="str">
        <f t="shared" si="371"/>
        <v/>
      </c>
      <c r="AM362" s="123" t="str">
        <f t="shared" si="372"/>
        <v/>
      </c>
      <c r="AN362" s="124"/>
      <c r="AP362" s="41"/>
      <c r="AQ362" s="44"/>
      <c r="AR362" s="41"/>
      <c r="AS362" s="42" t="str">
        <f>IF(F360="","",IF(F362="","",IF(F360&lt;F362,"V",IF(F360&gt;F362,"D","N"))))</f>
        <v/>
      </c>
      <c r="AT362" s="41"/>
      <c r="AU362" s="41"/>
      <c r="AV362" s="41"/>
      <c r="AW362" s="43" t="str">
        <f>IF(J361="","",IF(J362="","",IF(J361&lt;J362,"V",IF(J361&gt;J362,"D","N"))))</f>
        <v/>
      </c>
      <c r="AX362" s="44"/>
      <c r="AY362" s="43" t="str">
        <f>IF(L359="","",IF(L362="","",IF(L359&lt;L362,"V",IF(L359&gt;L362,"D","N"))))</f>
        <v/>
      </c>
      <c r="AZ362" s="41"/>
      <c r="BA362" s="41"/>
      <c r="BB362" s="43" t="str">
        <f>IF(O358="","",IF(O362="","",IF(O358&lt;O362,"V",IF(O358&gt;O362,"D","N"))))</f>
        <v/>
      </c>
      <c r="BC362" s="41"/>
      <c r="BD362" s="44"/>
      <c r="BE362" s="44"/>
      <c r="BF362" s="44"/>
      <c r="BG362" s="42" t="str">
        <f>IF(T362="","",IF(T365="","",IF(T362&gt;T365,"V",IF(T362&lt;T365,"D","N"))))</f>
        <v/>
      </c>
      <c r="BH362" s="44"/>
      <c r="BI362" s="44"/>
      <c r="BJ362" s="44"/>
      <c r="BK362" s="44"/>
      <c r="BL362" s="42" t="str">
        <f>IF(Y362="","",IF(Y364="","",IF(Y362&gt;Y364,"V",IF(Y362&lt;Y364,"D","N"))))</f>
        <v/>
      </c>
      <c r="BM362" s="44"/>
      <c r="BN362" s="44"/>
      <c r="BO362" s="44"/>
      <c r="BP362" s="42" t="str">
        <f>IF(AC362="","",IF(AC363="","",IF(AC362&gt;AC363,"V",IF(AC362&lt;AC363,"D","N"))))</f>
        <v/>
      </c>
      <c r="BQ362" s="44"/>
      <c r="BR362" s="27" t="str">
        <f t="shared" si="373"/>
        <v/>
      </c>
      <c r="BS362" s="112" t="str">
        <f t="shared" si="374"/>
        <v/>
      </c>
      <c r="BT362" s="122"/>
    </row>
    <row r="363" spans="1:72" ht="15" customHeight="1">
      <c r="A363" s="97"/>
      <c r="B363" s="203"/>
      <c r="C363" s="219"/>
      <c r="D363" s="219"/>
      <c r="E363" s="218"/>
      <c r="F363" s="219"/>
      <c r="G363" s="257" t="str">
        <f>IF($E$7="OUI","A","")</f>
        <v/>
      </c>
      <c r="H363" s="219"/>
      <c r="I363" s="218"/>
      <c r="J363" s="219"/>
      <c r="K363" s="218"/>
      <c r="L363" s="219"/>
      <c r="M363" s="257" t="str">
        <f>IF($E$7="OUI","A","")</f>
        <v/>
      </c>
      <c r="N363" s="249"/>
      <c r="O363" s="219"/>
      <c r="P363" s="218"/>
      <c r="Q363" s="219"/>
      <c r="R363" s="257" t="str">
        <f>IF($E$7="OUI","A","")</f>
        <v/>
      </c>
      <c r="S363" s="249"/>
      <c r="T363" s="219"/>
      <c r="U363" s="219"/>
      <c r="V363" s="218"/>
      <c r="W363" s="219"/>
      <c r="X363" s="257" t="str">
        <f>IF($E$7="OUI","A","")</f>
        <v/>
      </c>
      <c r="Y363" s="219"/>
      <c r="Z363" s="218"/>
      <c r="AA363" s="219"/>
      <c r="AB363" s="219"/>
      <c r="AC363" s="218"/>
      <c r="AD363" s="219"/>
      <c r="AE363" s="198" t="str">
        <f t="shared" si="366"/>
        <v/>
      </c>
      <c r="AF363" s="198" t="str">
        <f t="shared" si="367"/>
        <v/>
      </c>
      <c r="AG363" s="198" t="str">
        <f t="shared" si="368"/>
        <v/>
      </c>
      <c r="AH363" s="198" t="str">
        <f t="shared" si="369"/>
        <v/>
      </c>
      <c r="AI363" s="198" t="str">
        <f t="shared" si="365"/>
        <v/>
      </c>
      <c r="AJ363" s="198" t="str">
        <f t="shared" si="370"/>
        <v/>
      </c>
      <c r="AK363" s="198" t="str">
        <f>IF(B363="","",SUM(E361,I360,K358,P359,V364,Z365,AC362))</f>
        <v/>
      </c>
      <c r="AL363" s="198" t="str">
        <f t="shared" si="371"/>
        <v/>
      </c>
      <c r="AM363" s="123" t="str">
        <f t="shared" si="372"/>
        <v/>
      </c>
      <c r="AN363" s="124"/>
      <c r="AP363" s="41"/>
      <c r="AQ363" s="44"/>
      <c r="AR363" s="43" t="str">
        <f>IF(E361="","",IF(E363="","",IF(E361&lt;E363,"V",IF(E361&gt;E363,"D","N"))))</f>
        <v/>
      </c>
      <c r="AS363" s="41"/>
      <c r="AT363" s="41"/>
      <c r="AU363" s="44"/>
      <c r="AV363" s="43" t="str">
        <f>IF(I360="","",IF(I363="","",IF(I360&lt;I363,"V",IF(I360&gt;I363,"D","N"))))</f>
        <v/>
      </c>
      <c r="AW363" s="41"/>
      <c r="AX363" s="43" t="str">
        <f>IF(K358="","",IF(K363="","",IF(K358&lt;K363,"V",IF(K358&gt;K363,"D","N"))))</f>
        <v/>
      </c>
      <c r="AY363" s="44"/>
      <c r="AZ363" s="41"/>
      <c r="BA363" s="44"/>
      <c r="BB363" s="44"/>
      <c r="BC363" s="42" t="str">
        <f>IF(P359="","",IF(P363="","",IF(P359&lt;P363,"V",IF(P359&gt;P363,"D","N"))))</f>
        <v/>
      </c>
      <c r="BD363" s="41"/>
      <c r="BE363" s="41"/>
      <c r="BF363" s="41"/>
      <c r="BG363" s="41"/>
      <c r="BH363" s="41"/>
      <c r="BI363" s="43" t="str">
        <f>IF(V363="","",IF(V364="","",IF(V363&gt;V364,"V",IF(V363&lt;V364,"D","N"))))</f>
        <v/>
      </c>
      <c r="BJ363" s="41"/>
      <c r="BK363" s="41"/>
      <c r="BL363" s="41"/>
      <c r="BM363" s="43" t="str">
        <f>IF(Z363="","",IF(Z365="","",IF(Z363&gt;Z365,"V",IF(Z363&lt;Z365,"D","N"))))</f>
        <v/>
      </c>
      <c r="BN363" s="41"/>
      <c r="BO363" s="41"/>
      <c r="BP363" s="43" t="str">
        <f>IF(AC362="","",IF(AC363="","",IF(AC362&lt;AC363,"V",IF(AC362&gt;AC363,"D","N"))))</f>
        <v/>
      </c>
      <c r="BQ363" s="41"/>
      <c r="BR363" s="27" t="str">
        <f t="shared" si="373"/>
        <v/>
      </c>
      <c r="BS363" s="112" t="str">
        <f t="shared" si="374"/>
        <v/>
      </c>
      <c r="BT363" s="122"/>
    </row>
    <row r="364" spans="1:72" ht="15" customHeight="1">
      <c r="A364" s="97"/>
      <c r="B364" s="203"/>
      <c r="C364" s="218"/>
      <c r="D364" s="219"/>
      <c r="E364" s="219"/>
      <c r="F364" s="257" t="str">
        <f>IF($E$7="OUI","A","")</f>
        <v/>
      </c>
      <c r="G364" s="219"/>
      <c r="H364" s="218"/>
      <c r="I364" s="219"/>
      <c r="J364" s="219"/>
      <c r="K364" s="219"/>
      <c r="L364" s="257" t="str">
        <f>IF($E$7="OUI","A","")</f>
        <v/>
      </c>
      <c r="M364" s="219"/>
      <c r="N364" s="218"/>
      <c r="O364" s="219"/>
      <c r="P364" s="219"/>
      <c r="Q364" s="218"/>
      <c r="R364" s="219"/>
      <c r="S364" s="219"/>
      <c r="T364" s="257" t="str">
        <f>IF($E$7="OUI","A","")</f>
        <v/>
      </c>
      <c r="U364" s="219"/>
      <c r="V364" s="218"/>
      <c r="W364" s="219"/>
      <c r="X364" s="219"/>
      <c r="Y364" s="218"/>
      <c r="Z364" s="219"/>
      <c r="AA364" s="219"/>
      <c r="AB364" s="219"/>
      <c r="AC364" s="219"/>
      <c r="AD364" s="218"/>
      <c r="AE364" s="198" t="str">
        <f t="shared" si="366"/>
        <v/>
      </c>
      <c r="AF364" s="198" t="str">
        <f t="shared" si="367"/>
        <v/>
      </c>
      <c r="AG364" s="198" t="str">
        <f t="shared" si="368"/>
        <v/>
      </c>
      <c r="AH364" s="198" t="str">
        <f t="shared" si="369"/>
        <v/>
      </c>
      <c r="AI364" s="198" t="str">
        <f t="shared" si="365"/>
        <v/>
      </c>
      <c r="AJ364" s="198" t="str">
        <f t="shared" si="370"/>
        <v/>
      </c>
      <c r="AK364" s="198" t="str">
        <f>IF(B364="","",SUM(C358,H359,N361,Q360,V363,Y362,AD365))</f>
        <v/>
      </c>
      <c r="AL364" s="198" t="str">
        <f t="shared" si="371"/>
        <v/>
      </c>
      <c r="AM364" s="123" t="str">
        <f t="shared" si="372"/>
        <v/>
      </c>
      <c r="AN364" s="124"/>
      <c r="AP364" s="43" t="str">
        <f>IF(C358="","",IF(C364="","",IF(C358&lt;C364,"V",IF(C358&gt;C364,"D","N"))))</f>
        <v/>
      </c>
      <c r="AQ364" s="44"/>
      <c r="AR364" s="41"/>
      <c r="AS364" s="41"/>
      <c r="AT364" s="41"/>
      <c r="AU364" s="42" t="str">
        <f>IF(H359="","",IF(H364="","",IF(H359&lt;H364,"V",IF(H359&gt;H364,"D","N"))))</f>
        <v/>
      </c>
      <c r="AV364" s="41"/>
      <c r="AW364" s="41"/>
      <c r="AX364" s="41"/>
      <c r="AY364" s="44"/>
      <c r="AZ364" s="41"/>
      <c r="BA364" s="42" t="str">
        <f>IF(N361="","",IF(N364="","",IF(N361&lt;N364,"V",IF(N361&gt;N364,"D","N"))))</f>
        <v/>
      </c>
      <c r="BB364" s="44"/>
      <c r="BC364" s="44"/>
      <c r="BD364" s="43" t="str">
        <f>IF(Q360="","",IF(Q364="","",IF(Q360&lt;Q364,"V",IF(Q360&gt;Q364,"D","N"))))</f>
        <v/>
      </c>
      <c r="BE364" s="41"/>
      <c r="BF364" s="41"/>
      <c r="BG364" s="41"/>
      <c r="BH364" s="41"/>
      <c r="BI364" s="43" t="str">
        <f>IF(V363="","",IF(V364="","",IF(V363&lt;V364,"V",IF(V363&gt;V364,"D","N"))))</f>
        <v/>
      </c>
      <c r="BJ364" s="41"/>
      <c r="BK364" s="41"/>
      <c r="BL364" s="43" t="str">
        <f>IF(Y362="","",IF(Y364="","",IF(Y362&lt;Y364,"V",IF(Y362&gt;Y364,"D","N"))))</f>
        <v/>
      </c>
      <c r="BM364" s="41"/>
      <c r="BN364" s="41"/>
      <c r="BO364" s="41"/>
      <c r="BP364" s="41"/>
      <c r="BQ364" s="43" t="str">
        <f>IF(AD364="","",IF(AD365="","",IF(AD364&gt;AD365,"V",IF(AD364&lt;AD365,"D","N"))))</f>
        <v/>
      </c>
      <c r="BR364" s="27" t="str">
        <f t="shared" si="373"/>
        <v/>
      </c>
      <c r="BS364" s="112" t="str">
        <f t="shared" si="374"/>
        <v/>
      </c>
      <c r="BT364" s="122"/>
    </row>
    <row r="365" spans="1:72" ht="15" customHeight="1">
      <c r="A365" s="97"/>
      <c r="B365" s="203"/>
      <c r="C365" s="219"/>
      <c r="D365" s="218"/>
      <c r="E365" s="219"/>
      <c r="F365" s="219"/>
      <c r="G365" s="218"/>
      <c r="H365" s="219"/>
      <c r="I365" s="257" t="str">
        <f>IF($E$7="OUI","A","")</f>
        <v/>
      </c>
      <c r="J365" s="249"/>
      <c r="K365" s="219"/>
      <c r="L365" s="219"/>
      <c r="M365" s="218"/>
      <c r="N365" s="219"/>
      <c r="O365" s="257" t="str">
        <f>IF($E$7="OUI","A","")</f>
        <v/>
      </c>
      <c r="P365" s="219"/>
      <c r="Q365" s="219"/>
      <c r="R365" s="218"/>
      <c r="S365" s="219"/>
      <c r="T365" s="218"/>
      <c r="U365" s="219"/>
      <c r="V365" s="219"/>
      <c r="W365" s="257" t="str">
        <f>IF($E$7="OUI","A","")</f>
        <v/>
      </c>
      <c r="X365" s="219"/>
      <c r="Y365" s="219"/>
      <c r="Z365" s="218"/>
      <c r="AA365" s="219"/>
      <c r="AB365" s="257" t="str">
        <f>IF($E$7="OUI","A","")</f>
        <v/>
      </c>
      <c r="AC365" s="219"/>
      <c r="AD365" s="218"/>
      <c r="AE365" s="198" t="str">
        <f t="shared" si="366"/>
        <v/>
      </c>
      <c r="AF365" s="198" t="str">
        <f t="shared" si="367"/>
        <v/>
      </c>
      <c r="AG365" s="198" t="str">
        <f t="shared" si="368"/>
        <v/>
      </c>
      <c r="AH365" s="198" t="str">
        <f t="shared" si="369"/>
        <v/>
      </c>
      <c r="AI365" s="198" t="str">
        <f t="shared" si="365"/>
        <v/>
      </c>
      <c r="AJ365" s="198" t="str">
        <f t="shared" si="370"/>
        <v/>
      </c>
      <c r="AK365" s="198" t="str">
        <f>IF(B365="","",SUM(D359,G358,M360,R361,T362,Z363,AD364))</f>
        <v/>
      </c>
      <c r="AL365" s="198" t="str">
        <f t="shared" si="371"/>
        <v/>
      </c>
      <c r="AM365" s="123" t="str">
        <f t="shared" si="372"/>
        <v/>
      </c>
      <c r="AN365" s="124"/>
      <c r="AP365" s="41"/>
      <c r="AQ365" s="42" t="str">
        <f>IF(D359="","",IF(D365="","",IF(D359&lt;D365,"V",IF(D359&gt;D365,"D","N"))))</f>
        <v/>
      </c>
      <c r="AR365" s="41"/>
      <c r="AS365" s="41"/>
      <c r="AT365" s="43" t="str">
        <f>IF(G358="","",IF(G365="","",IF(G358&lt;G365,"V",IF(G358&gt;G365,"D","N"))))</f>
        <v/>
      </c>
      <c r="AU365" s="44"/>
      <c r="AV365" s="41"/>
      <c r="AW365" s="41"/>
      <c r="AX365" s="41"/>
      <c r="AY365" s="44"/>
      <c r="AZ365" s="43" t="str">
        <f>IF(M360="","",IF(M365="","",IF(M360&lt;M365,"V",IF(M360&gt;M365,"D","N"))))</f>
        <v/>
      </c>
      <c r="BA365" s="44"/>
      <c r="BB365" s="44"/>
      <c r="BC365" s="41"/>
      <c r="BD365" s="41"/>
      <c r="BE365" s="43" t="str">
        <f>IF(R361="","",IF(R365="","",IF(R361&lt;R365,"V",IF(R361&gt;R365,"D","N"))))</f>
        <v/>
      </c>
      <c r="BF365" s="41"/>
      <c r="BG365" s="43" t="str">
        <f>IF(T362="","",IF(T365="","",IF(T362&lt;T365,"V",IF(T362&gt;T365,"D","N"))))</f>
        <v/>
      </c>
      <c r="BH365" s="41"/>
      <c r="BI365" s="41"/>
      <c r="BJ365" s="41"/>
      <c r="BK365" s="41"/>
      <c r="BL365" s="41"/>
      <c r="BM365" s="43" t="str">
        <f>IF(Z363="","",IF(Z365="","",IF(Z363&lt;Z365,"V",IF(Z363&gt;Z365,"D","N"))))</f>
        <v/>
      </c>
      <c r="BN365" s="41"/>
      <c r="BO365" s="41"/>
      <c r="BP365" s="41"/>
      <c r="BQ365" s="43" t="str">
        <f>IF(AD364="","",IF(AD365="","",IF(AD364&lt;AD365,"V",IF(AD364&gt;AD365,"D","N"))))</f>
        <v/>
      </c>
      <c r="BR365" s="27" t="str">
        <f t="shared" si="373"/>
        <v/>
      </c>
      <c r="BS365" s="112" t="str">
        <f t="shared" si="374"/>
        <v/>
      </c>
      <c r="BT365" s="122"/>
    </row>
    <row r="366" spans="1:72">
      <c r="A366" s="97"/>
    </row>
    <row r="367" spans="1:72">
      <c r="A367" s="97"/>
    </row>
    <row r="368" spans="1:72" ht="15" customHeight="1">
      <c r="A368" s="97"/>
      <c r="B368" s="244" t="s">
        <v>311</v>
      </c>
      <c r="C368" s="33"/>
      <c r="D368" s="34"/>
      <c r="E368" s="172"/>
      <c r="F368" s="34"/>
      <c r="G368" s="34"/>
      <c r="H368" s="34"/>
      <c r="I368" s="176"/>
      <c r="J368" s="34"/>
      <c r="K368" s="34"/>
      <c r="L368" s="176"/>
      <c r="M368" s="34"/>
      <c r="N368" s="34"/>
      <c r="O368" s="34"/>
      <c r="P368" s="34" t="s">
        <v>366</v>
      </c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5"/>
      <c r="AE368" s="177"/>
      <c r="AF368" s="34"/>
      <c r="AG368" s="34" t="str">
        <f>"SUIVI DES MATCHS (G="&amp;IF($E$4="",0,$E$4)&amp;"pts / N="&amp;IF($E$5="",0,$E$5)&amp;"pts / P="&amp;IF($E$6="",0,$E$6)&amp;"pts)"</f>
        <v>SUIVI DES MATCHS (G=0pts / N=0pts / P=0pts)</v>
      </c>
      <c r="AH368" s="34"/>
      <c r="AI368" s="179"/>
      <c r="AJ368" s="33"/>
      <c r="AK368" s="34" t="s">
        <v>221</v>
      </c>
      <c r="AL368" s="35"/>
      <c r="AM368" s="290" t="s">
        <v>349</v>
      </c>
      <c r="AN368" s="229" t="s">
        <v>349</v>
      </c>
      <c r="AP368" s="52"/>
      <c r="AQ368" s="46"/>
      <c r="AR368" s="47"/>
      <c r="AS368" s="46"/>
      <c r="AT368" s="46"/>
      <c r="AU368" s="46"/>
      <c r="AV368" s="46"/>
      <c r="AW368" s="46"/>
      <c r="AX368" s="46"/>
      <c r="AY368" s="48"/>
      <c r="AZ368" s="46"/>
      <c r="BA368" s="46"/>
      <c r="BB368" s="46"/>
      <c r="BC368" s="46" t="s">
        <v>230</v>
      </c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108" t="s">
        <v>334</v>
      </c>
      <c r="BS368" s="108" t="s">
        <v>229</v>
      </c>
      <c r="BT368" s="121"/>
    </row>
    <row r="369" spans="1:72" ht="15" customHeight="1">
      <c r="A369" s="97"/>
      <c r="B369" s="32" t="s">
        <v>317</v>
      </c>
      <c r="C369" s="32" t="s">
        <v>217</v>
      </c>
      <c r="D369" s="32" t="s">
        <v>218</v>
      </c>
      <c r="E369" s="32" t="s">
        <v>219</v>
      </c>
      <c r="F369" s="32" t="s">
        <v>241</v>
      </c>
      <c r="G369" s="32" t="s">
        <v>242</v>
      </c>
      <c r="H369" s="32" t="s">
        <v>243</v>
      </c>
      <c r="I369" s="32" t="s">
        <v>246</v>
      </c>
      <c r="J369" s="32" t="s">
        <v>247</v>
      </c>
      <c r="K369" s="32" t="s">
        <v>248</v>
      </c>
      <c r="L369" s="32" t="s">
        <v>249</v>
      </c>
      <c r="M369" s="32" t="s">
        <v>250</v>
      </c>
      <c r="N369" s="32" t="s">
        <v>251</v>
      </c>
      <c r="O369" s="32" t="s">
        <v>252</v>
      </c>
      <c r="P369" s="32" t="s">
        <v>253</v>
      </c>
      <c r="Q369" s="32" t="s">
        <v>254</v>
      </c>
      <c r="R369" s="32" t="s">
        <v>255</v>
      </c>
      <c r="S369" s="32" t="s">
        <v>256</v>
      </c>
      <c r="T369" s="32" t="s">
        <v>257</v>
      </c>
      <c r="U369" s="32" t="s">
        <v>258</v>
      </c>
      <c r="V369" s="32" t="s">
        <v>259</v>
      </c>
      <c r="W369" s="32" t="s">
        <v>260</v>
      </c>
      <c r="X369" s="32" t="s">
        <v>261</v>
      </c>
      <c r="Y369" s="32" t="s">
        <v>262</v>
      </c>
      <c r="Z369" s="32" t="s">
        <v>263</v>
      </c>
      <c r="AA369" s="32" t="s">
        <v>264</v>
      </c>
      <c r="AB369" s="32" t="s">
        <v>265</v>
      </c>
      <c r="AC369" s="32" t="s">
        <v>266</v>
      </c>
      <c r="AD369" s="32" t="s">
        <v>267</v>
      </c>
      <c r="AE369" s="32" t="s">
        <v>222</v>
      </c>
      <c r="AF369" s="32" t="s">
        <v>223</v>
      </c>
      <c r="AG369" s="32" t="s">
        <v>224</v>
      </c>
      <c r="AH369" s="32" t="s">
        <v>225</v>
      </c>
      <c r="AI369" s="32" t="s">
        <v>220</v>
      </c>
      <c r="AJ369" s="32" t="s">
        <v>226</v>
      </c>
      <c r="AK369" s="32" t="s">
        <v>227</v>
      </c>
      <c r="AL369" s="32" t="s">
        <v>270</v>
      </c>
      <c r="AM369" s="291"/>
      <c r="AN369" s="245" t="s">
        <v>368</v>
      </c>
      <c r="AP369" s="30" t="s">
        <v>217</v>
      </c>
      <c r="AQ369" s="30" t="s">
        <v>218</v>
      </c>
      <c r="AR369" s="30" t="s">
        <v>219</v>
      </c>
      <c r="AS369" s="30" t="s">
        <v>241</v>
      </c>
      <c r="AT369" s="30" t="s">
        <v>242</v>
      </c>
      <c r="AU369" s="30" t="s">
        <v>243</v>
      </c>
      <c r="AV369" s="30" t="s">
        <v>246</v>
      </c>
      <c r="AW369" s="30" t="s">
        <v>247</v>
      </c>
      <c r="AX369" s="30" t="s">
        <v>248</v>
      </c>
      <c r="AY369" s="30" t="s">
        <v>249</v>
      </c>
      <c r="AZ369" s="30" t="s">
        <v>250</v>
      </c>
      <c r="BA369" s="30" t="s">
        <v>251</v>
      </c>
      <c r="BB369" s="30" t="s">
        <v>252</v>
      </c>
      <c r="BC369" s="30" t="s">
        <v>253</v>
      </c>
      <c r="BD369" s="30" t="s">
        <v>254</v>
      </c>
      <c r="BE369" s="30" t="s">
        <v>255</v>
      </c>
      <c r="BF369" s="30" t="s">
        <v>256</v>
      </c>
      <c r="BG369" s="30" t="s">
        <v>257</v>
      </c>
      <c r="BH369" s="30" t="s">
        <v>258</v>
      </c>
      <c r="BI369" s="30" t="s">
        <v>259</v>
      </c>
      <c r="BJ369" s="30" t="s">
        <v>260</v>
      </c>
      <c r="BK369" s="30" t="s">
        <v>261</v>
      </c>
      <c r="BL369" s="30" t="s">
        <v>262</v>
      </c>
      <c r="BM369" s="30" t="s">
        <v>263</v>
      </c>
      <c r="BN369" s="30" t="s">
        <v>264</v>
      </c>
      <c r="BO369" s="30" t="s">
        <v>265</v>
      </c>
      <c r="BP369" s="30" t="s">
        <v>266</v>
      </c>
      <c r="BQ369" s="30" t="s">
        <v>267</v>
      </c>
      <c r="BR369" s="110" t="s">
        <v>335</v>
      </c>
      <c r="BS369" s="110" t="s">
        <v>336</v>
      </c>
      <c r="BT369" s="121"/>
    </row>
    <row r="370" spans="1:72" ht="15" customHeight="1">
      <c r="A370" s="97"/>
      <c r="B370" s="203"/>
      <c r="C370" s="218"/>
      <c r="D370" s="219"/>
      <c r="E370" s="257" t="str">
        <f>IF($E$7="OUI","A","")</f>
        <v/>
      </c>
      <c r="F370" s="219"/>
      <c r="G370" s="218"/>
      <c r="H370" s="219"/>
      <c r="I370" s="219"/>
      <c r="J370" s="219"/>
      <c r="K370" s="218"/>
      <c r="L370" s="219"/>
      <c r="M370" s="249"/>
      <c r="N370" s="219"/>
      <c r="O370" s="218"/>
      <c r="P370" s="219"/>
      <c r="Q370" s="219"/>
      <c r="R370" s="249"/>
      <c r="S370" s="257" t="str">
        <f>IF($E$7="OUI","A","")</f>
        <v/>
      </c>
      <c r="T370" s="219"/>
      <c r="U370" s="218"/>
      <c r="V370" s="219"/>
      <c r="W370" s="218"/>
      <c r="X370" s="219"/>
      <c r="Y370" s="249"/>
      <c r="Z370" s="219"/>
      <c r="AA370" s="218"/>
      <c r="AB370" s="219"/>
      <c r="AC370" s="257" t="str">
        <f>IF($E$7="OUI","A","")</f>
        <v/>
      </c>
      <c r="AD370" s="219"/>
      <c r="AE370" s="198" t="str">
        <f>IF(B370="","",COUNT(C370:AD370))</f>
        <v/>
      </c>
      <c r="AF370" s="198" t="str">
        <f>IF(B370="","",COUNTIF($AP370:$BQ370,"V"))</f>
        <v/>
      </c>
      <c r="AG370" s="198" t="str">
        <f>IF(B370="","",COUNTIF($AP370:$BQ370,"N"))</f>
        <v/>
      </c>
      <c r="AH370" s="198" t="str">
        <f>IF(B370="","",COUNTIF($AP370:$BQ370,"D"))</f>
        <v/>
      </c>
      <c r="AI370" s="198" t="str">
        <f t="shared" ref="AI370:AI377" si="375">IF(B370="","",(AF370*$E$4)+(AG370*$E$5)+(AH370*$E$6))</f>
        <v/>
      </c>
      <c r="AJ370" s="198" t="str">
        <f>IF(B370="","",SUM(C370:AD370))</f>
        <v/>
      </c>
      <c r="AK370" s="198" t="str">
        <f>IF(B370="","",SUM(C376,G377,K375,O374,U373,W372,AA371))</f>
        <v/>
      </c>
      <c r="AL370" s="198" t="str">
        <f>IF(B370="","",AJ370-AK370)</f>
        <v/>
      </c>
      <c r="AM370" s="123" t="str">
        <f>IF(B370="","",IF(BS370=1,"1er",IF(BS370=2,"2ème",IF(BS370=3,"3ème",IF(BS370=4,"4ème",IF(BS370=5,"5ème",IF(BS370=6,"6ème",IF(BS370=7,"7ème",IF(BS370=8,"8ème","")))))))))</f>
        <v/>
      </c>
      <c r="AN370" s="124"/>
      <c r="AP370" s="43" t="str">
        <f>IF(C370="","",IF(C376="","",IF(C370&gt;C376,"V",IF(C370&lt;C376,"D","N"))))</f>
        <v/>
      </c>
      <c r="AQ370" s="41"/>
      <c r="AR370" s="44"/>
      <c r="AS370" s="41"/>
      <c r="AT370" s="43" t="str">
        <f>IF(G370="","",IF(G377="","",IF(G370&gt;G377,"V",IF(G370&lt;G377,"D","N"))))</f>
        <v/>
      </c>
      <c r="AU370" s="44"/>
      <c r="AV370" s="41"/>
      <c r="AW370" s="41"/>
      <c r="AX370" s="43" t="str">
        <f>IF(K370="","",IF(K375="","",IF(K370&gt;K375,"V",IF(K370&lt;K375,"D","N"))))</f>
        <v/>
      </c>
      <c r="AY370" s="41"/>
      <c r="AZ370" s="44"/>
      <c r="BA370" s="41"/>
      <c r="BB370" s="43" t="str">
        <f>IF(O370="","",IF(O374="","",IF(O370&gt;O374,"V",IF(O370&lt;O374,"D","N"))))</f>
        <v/>
      </c>
      <c r="BC370" s="44"/>
      <c r="BD370" s="44"/>
      <c r="BE370" s="44"/>
      <c r="BF370" s="44"/>
      <c r="BG370" s="44"/>
      <c r="BH370" s="42" t="str">
        <f>IF(U370="","",IF(U373="","",IF(U370&gt;U373,"V",IF(U370&lt;U373,"D","N"))))</f>
        <v/>
      </c>
      <c r="BI370" s="44"/>
      <c r="BJ370" s="42" t="str">
        <f>IF(W370="","",IF(W372="","",IF(W370&gt;W372,"V",IF(W370&lt;W372,"D","N"))))</f>
        <v/>
      </c>
      <c r="BK370" s="44"/>
      <c r="BL370" s="44"/>
      <c r="BM370" s="44"/>
      <c r="BN370" s="42" t="str">
        <f>IF(AA370="","",IF(AA371="","",IF(AA370&gt;AA371,"V",IF(AA370&lt;AA371,"D","N"))))</f>
        <v/>
      </c>
      <c r="BO370" s="44"/>
      <c r="BP370" s="44"/>
      <c r="BQ370" s="44"/>
      <c r="BR370" s="27" t="str">
        <f>IF(B370="","",IF(AE370=0,"",AI370*1000000+AL370*1000+AJ370))</f>
        <v/>
      </c>
      <c r="BS370" s="112" t="str">
        <f>IF(BR370="","",RANK(BR370,$BR$370:$BR$377,0))</f>
        <v/>
      </c>
      <c r="BT370" s="122"/>
    </row>
    <row r="371" spans="1:72" ht="15" customHeight="1">
      <c r="A371" s="97"/>
      <c r="B371" s="203"/>
      <c r="C371" s="219"/>
      <c r="D371" s="218"/>
      <c r="E371" s="219"/>
      <c r="F371" s="219"/>
      <c r="G371" s="219"/>
      <c r="H371" s="218"/>
      <c r="I371" s="219"/>
      <c r="J371" s="257" t="str">
        <f>IF($E$7="OUI","A","")</f>
        <v/>
      </c>
      <c r="K371" s="219"/>
      <c r="L371" s="218"/>
      <c r="M371" s="219"/>
      <c r="N371" s="257" t="str">
        <f>IF($E$7="OUI","A","")</f>
        <v/>
      </c>
      <c r="O371" s="219"/>
      <c r="P371" s="218"/>
      <c r="Q371" s="219"/>
      <c r="R371" s="219"/>
      <c r="S371" s="218"/>
      <c r="T371" s="219"/>
      <c r="U371" s="219"/>
      <c r="V371" s="219"/>
      <c r="W371" s="219"/>
      <c r="X371" s="218"/>
      <c r="Y371" s="219"/>
      <c r="Z371" s="219"/>
      <c r="AA371" s="218"/>
      <c r="AB371" s="219"/>
      <c r="AC371" s="249"/>
      <c r="AD371" s="257" t="str">
        <f>IF($E$7="OUI","A","")</f>
        <v/>
      </c>
      <c r="AE371" s="198" t="str">
        <f t="shared" ref="AE371:AE377" si="376">IF(B371="","",COUNT(C371:AD371))</f>
        <v/>
      </c>
      <c r="AF371" s="198" t="str">
        <f t="shared" ref="AF371:AF377" si="377">IF(B371="","",COUNTIF($AP371:$BQ371,"V"))</f>
        <v/>
      </c>
      <c r="AG371" s="198" t="str">
        <f t="shared" ref="AG371:AG377" si="378">IF(B371="","",COUNTIF($AP371:$BQ371,"N"))</f>
        <v/>
      </c>
      <c r="AH371" s="198" t="str">
        <f t="shared" ref="AH371:AH377" si="379">IF(B371="","",COUNTIF($AP371:$BQ371,"D"))</f>
        <v/>
      </c>
      <c r="AI371" s="198" t="str">
        <f t="shared" si="375"/>
        <v/>
      </c>
      <c r="AJ371" s="198" t="str">
        <f t="shared" ref="AJ371:AJ377" si="380">IF(B371="","",SUM(C371:AD371))</f>
        <v/>
      </c>
      <c r="AK371" s="198" t="str">
        <f>IF(B371="","",SUM(D377,H376,L374,P375,S372,X373,AA370))</f>
        <v/>
      </c>
      <c r="AL371" s="198" t="str">
        <f t="shared" ref="AL371:AL377" si="381">IF(B371="","",AJ371-AK371)</f>
        <v/>
      </c>
      <c r="AM371" s="123" t="str">
        <f t="shared" ref="AM371:AM377" si="382">IF(B371="","",IF(BS371=1,"1er",IF(BS371=2,"2ème",IF(BS371=3,"3ème",IF(BS371=4,"4ème",IF(BS371=5,"5ème",IF(BS371=6,"6ème",IF(BS371=7,"7ème",IF(BS371=8,"8ème","")))))))))</f>
        <v/>
      </c>
      <c r="AN371" s="124"/>
      <c r="AP371" s="41"/>
      <c r="AQ371" s="43" t="str">
        <f>IF(D371="","",IF(D377="","",IF(D371&gt;D377,"V",IF(D371&lt;D377,"D","N"))))</f>
        <v/>
      </c>
      <c r="AR371" s="44"/>
      <c r="AS371" s="41"/>
      <c r="AT371" s="41"/>
      <c r="AU371" s="43" t="str">
        <f>IF(H371="","",IF(H376="","",IF(H371&gt;H376,"V",IF(H371&lt;H376,"D","N"))))</f>
        <v/>
      </c>
      <c r="AV371" s="41"/>
      <c r="AW371" s="44"/>
      <c r="AX371" s="44"/>
      <c r="AY371" s="43" t="str">
        <f>IF(L371="","",IF(L374="","",IF(L371&gt;L374,"V",IF(L371&lt;L374,"D","N"))))</f>
        <v/>
      </c>
      <c r="AZ371" s="41"/>
      <c r="BA371" s="44"/>
      <c r="BB371" s="44"/>
      <c r="BC371" s="43" t="str">
        <f>IF(P371="","",IF(P375="","",IF(P371&gt;P375,"V",IF(P371&lt;P375,"D","N"))))</f>
        <v/>
      </c>
      <c r="BD371" s="41"/>
      <c r="BE371" s="41"/>
      <c r="BF371" s="43" t="str">
        <f>IF(S371="","",IF(S372="","",IF(S371&gt;S372,"V",IF(S371&lt;S372,"D","N"))))</f>
        <v/>
      </c>
      <c r="BG371" s="41"/>
      <c r="BH371" s="41"/>
      <c r="BI371" s="41"/>
      <c r="BJ371" s="41"/>
      <c r="BK371" s="43" t="str">
        <f>IF(X371="","",IF(X373="","",IF(X371&gt;X373,"V",IF(X371&lt;X373,"D","N"))))</f>
        <v/>
      </c>
      <c r="BL371" s="41"/>
      <c r="BM371" s="41"/>
      <c r="BN371" s="43" t="str">
        <f>IF(AA370="","",IF(AA371="","",IF(AA370&lt;AA371,"V",IF(AA370&gt;AA371,"D","N"))))</f>
        <v/>
      </c>
      <c r="BO371" s="41"/>
      <c r="BP371" s="41"/>
      <c r="BQ371" s="41"/>
      <c r="BR371" s="27" t="str">
        <f t="shared" ref="BR371:BR377" si="383">IF(B371="","",IF(AE371=0,"",AI371*1000000+AL371*1000+AJ371))</f>
        <v/>
      </c>
      <c r="BS371" s="112" t="str">
        <f t="shared" ref="BS371:BS377" si="384">IF(BR371="","",RANK(BR371,$BR$370:$BR$377,0))</f>
        <v/>
      </c>
      <c r="BT371" s="122"/>
    </row>
    <row r="372" spans="1:72" ht="15" customHeight="1">
      <c r="A372" s="97"/>
      <c r="B372" s="203"/>
      <c r="C372" s="249"/>
      <c r="D372" s="257" t="str">
        <f>IF($E$7="OUI","A","")</f>
        <v/>
      </c>
      <c r="E372" s="219"/>
      <c r="F372" s="218"/>
      <c r="G372" s="219"/>
      <c r="H372" s="219"/>
      <c r="I372" s="218"/>
      <c r="J372" s="219"/>
      <c r="K372" s="257" t="str">
        <f>IF($E$7="OUI","A","")</f>
        <v/>
      </c>
      <c r="L372" s="219"/>
      <c r="M372" s="218"/>
      <c r="N372" s="219"/>
      <c r="O372" s="219"/>
      <c r="P372" s="219"/>
      <c r="Q372" s="218"/>
      <c r="R372" s="219"/>
      <c r="S372" s="218"/>
      <c r="T372" s="219"/>
      <c r="U372" s="257" t="str">
        <f>IF($E$7="OUI","A","")</f>
        <v/>
      </c>
      <c r="V372" s="219"/>
      <c r="W372" s="218"/>
      <c r="X372" s="219"/>
      <c r="Y372" s="257" t="str">
        <f>IF($E$7="OUI","A","")</f>
        <v/>
      </c>
      <c r="Z372" s="249"/>
      <c r="AA372" s="219"/>
      <c r="AB372" s="218"/>
      <c r="AC372" s="219"/>
      <c r="AD372" s="219"/>
      <c r="AE372" s="198" t="str">
        <f t="shared" si="376"/>
        <v/>
      </c>
      <c r="AF372" s="198" t="str">
        <f t="shared" si="377"/>
        <v/>
      </c>
      <c r="AG372" s="198" t="str">
        <f t="shared" si="378"/>
        <v/>
      </c>
      <c r="AH372" s="198" t="str">
        <f t="shared" si="379"/>
        <v/>
      </c>
      <c r="AI372" s="198" t="str">
        <f t="shared" si="375"/>
        <v/>
      </c>
      <c r="AJ372" s="198" t="str">
        <f t="shared" si="380"/>
        <v/>
      </c>
      <c r="AK372" s="198" t="str">
        <f>IF(B372="","",SUM(F374,I375,M377,Q376,S371,W370,AB373))</f>
        <v/>
      </c>
      <c r="AL372" s="198" t="str">
        <f t="shared" si="381"/>
        <v/>
      </c>
      <c r="AM372" s="123" t="str">
        <f t="shared" si="382"/>
        <v/>
      </c>
      <c r="AN372" s="124"/>
      <c r="AP372" s="44"/>
      <c r="AQ372" s="41"/>
      <c r="AR372" s="41"/>
      <c r="AS372" s="43" t="str">
        <f>IF(F372="","",IF(F374="","",IF(F372&gt;F374,"V",IF(F372&lt;F374,"D","N"))))</f>
        <v/>
      </c>
      <c r="AT372" s="41"/>
      <c r="AU372" s="41"/>
      <c r="AV372" s="42" t="str">
        <f>IF(I372="","",IF(I375="","",IF(I372&gt;I375,"V",IF(I372&lt;I375,"D","N"))))</f>
        <v/>
      </c>
      <c r="AW372" s="44"/>
      <c r="AX372" s="41"/>
      <c r="AY372" s="44"/>
      <c r="AZ372" s="43" t="str">
        <f>IF(M372="","",IF(M377="","",IF(M372&gt;M377,"V",IF(M372&lt;M377,"D","N"))))</f>
        <v/>
      </c>
      <c r="BA372" s="41"/>
      <c r="BB372" s="41"/>
      <c r="BC372" s="41"/>
      <c r="BD372" s="43" t="str">
        <f>IF(Q372="","",IF(Q376="","",IF(Q372&gt;Q376,"V",IF(Q372&lt;Q376,"D","N"))))</f>
        <v/>
      </c>
      <c r="BE372" s="41"/>
      <c r="BF372" s="43" t="str">
        <f>IF(S371="","",IF(S372="","",IF(S371&lt;S372,"V",IF(S371&gt;S372,"D","N"))))</f>
        <v/>
      </c>
      <c r="BG372" s="41"/>
      <c r="BH372" s="41"/>
      <c r="BI372" s="41"/>
      <c r="BJ372" s="43" t="str">
        <f>IF(W370="","",IF(W372="","",IF(W370&lt;W372,"V",IF(W370&gt;W372,"D","N"))))</f>
        <v/>
      </c>
      <c r="BK372" s="41"/>
      <c r="BL372" s="41"/>
      <c r="BM372" s="41"/>
      <c r="BN372" s="41"/>
      <c r="BO372" s="43" t="str">
        <f>IF(AB372="","",IF(AB373="","",IF(AB372&gt;AB373,"V",IF(AB372&lt;AB373,"D","N"))))</f>
        <v/>
      </c>
      <c r="BP372" s="41"/>
      <c r="BQ372" s="41"/>
      <c r="BR372" s="27" t="str">
        <f t="shared" si="383"/>
        <v/>
      </c>
      <c r="BS372" s="112" t="str">
        <f t="shared" si="384"/>
        <v/>
      </c>
      <c r="BT372" s="122"/>
    </row>
    <row r="373" spans="1:72" ht="15" customHeight="1">
      <c r="A373" s="97"/>
      <c r="B373" s="203"/>
      <c r="C373" s="257" t="str">
        <f>IF($E$7="OUI","A","")</f>
        <v/>
      </c>
      <c r="D373" s="219"/>
      <c r="E373" s="218"/>
      <c r="F373" s="219"/>
      <c r="G373" s="219"/>
      <c r="H373" s="219"/>
      <c r="I373" s="219"/>
      <c r="J373" s="218"/>
      <c r="K373" s="219"/>
      <c r="L373" s="219"/>
      <c r="M373" s="219"/>
      <c r="N373" s="218"/>
      <c r="O373" s="219"/>
      <c r="P373" s="257" t="str">
        <f>IF($E$7="OUI","A","")</f>
        <v/>
      </c>
      <c r="Q373" s="219"/>
      <c r="R373" s="218"/>
      <c r="S373" s="219"/>
      <c r="T373" s="219"/>
      <c r="U373" s="218"/>
      <c r="V373" s="219"/>
      <c r="W373" s="219"/>
      <c r="X373" s="218"/>
      <c r="Y373" s="219"/>
      <c r="Z373" s="257" t="str">
        <f>IF($E$7="OUI","A","")</f>
        <v/>
      </c>
      <c r="AA373" s="219"/>
      <c r="AB373" s="218"/>
      <c r="AC373" s="219"/>
      <c r="AD373" s="249"/>
      <c r="AE373" s="198" t="str">
        <f t="shared" si="376"/>
        <v/>
      </c>
      <c r="AF373" s="198" t="str">
        <f t="shared" si="377"/>
        <v/>
      </c>
      <c r="AG373" s="198" t="str">
        <f t="shared" si="378"/>
        <v/>
      </c>
      <c r="AH373" s="198" t="str">
        <f t="shared" si="379"/>
        <v/>
      </c>
      <c r="AI373" s="198" t="str">
        <f t="shared" si="375"/>
        <v/>
      </c>
      <c r="AJ373" s="198" t="str">
        <f t="shared" si="380"/>
        <v/>
      </c>
      <c r="AK373" s="198" t="str">
        <f>IF(B373="","",SUM(E375,J374,N376,R377,U370,X371,AB372))</f>
        <v/>
      </c>
      <c r="AL373" s="198" t="str">
        <f t="shared" si="381"/>
        <v/>
      </c>
      <c r="AM373" s="123" t="str">
        <f t="shared" si="382"/>
        <v/>
      </c>
      <c r="AN373" s="124"/>
      <c r="AP373" s="44"/>
      <c r="AQ373" s="41"/>
      <c r="AR373" s="43" t="str">
        <f>IF(E373="","",IF(E375="","",IF(E373&gt;E375,"V",IF(E373&lt;E375,"D","N"))))</f>
        <v/>
      </c>
      <c r="AS373" s="44"/>
      <c r="AT373" s="44"/>
      <c r="AU373" s="44"/>
      <c r="AV373" s="41"/>
      <c r="AW373" s="43" t="str">
        <f>IF(J373="","",IF(J374="","",IF(J373&gt;J374,"V",IF(J373&lt;J374,"D","N"))))</f>
        <v/>
      </c>
      <c r="AX373" s="41"/>
      <c r="AY373" s="41"/>
      <c r="AZ373" s="41"/>
      <c r="BA373" s="43" t="str">
        <f>IF(N373="","",IF(N376="","",IF(N373&gt;N376,"V",IF(N373&lt;N376,"D","N"))))</f>
        <v/>
      </c>
      <c r="BB373" s="41"/>
      <c r="BC373" s="41"/>
      <c r="BD373" s="41"/>
      <c r="BE373" s="43" t="str">
        <f>IF(R373="","",IF(R377="","",IF(R373&gt;R377,"V",IF(R373&lt;R377,"D","N"))))</f>
        <v/>
      </c>
      <c r="BF373" s="41"/>
      <c r="BG373" s="41"/>
      <c r="BH373" s="43" t="str">
        <f>IF(U370="","",IF(U373="","",IF(U370&lt;U373,"V",IF(U370&gt;U373,"D","N"))))</f>
        <v/>
      </c>
      <c r="BI373" s="41"/>
      <c r="BJ373" s="41"/>
      <c r="BK373" s="43" t="str">
        <f>IF(X371="","",IF(X373="","",IF(X371&lt;X373,"V",IF(X371&gt;X373,"D","N"))))</f>
        <v/>
      </c>
      <c r="BL373" s="41"/>
      <c r="BM373" s="41"/>
      <c r="BN373" s="41"/>
      <c r="BO373" s="43" t="str">
        <f>IF(AB372="","",IF(AB373="","",IF(AB372&lt;AB373,"V",IF(AB372&gt;AB373,"D","N"))))</f>
        <v/>
      </c>
      <c r="BP373" s="41"/>
      <c r="BQ373" s="41"/>
      <c r="BR373" s="27" t="str">
        <f t="shared" si="383"/>
        <v/>
      </c>
      <c r="BS373" s="112" t="str">
        <f t="shared" si="384"/>
        <v/>
      </c>
      <c r="BT373" s="122"/>
    </row>
    <row r="374" spans="1:72" ht="15" customHeight="1">
      <c r="A374" s="97"/>
      <c r="B374" s="203"/>
      <c r="C374" s="219"/>
      <c r="D374" s="219"/>
      <c r="E374" s="219"/>
      <c r="F374" s="218"/>
      <c r="G374" s="219"/>
      <c r="H374" s="257" t="str">
        <f>IF($E$7="OUI","A","")</f>
        <v/>
      </c>
      <c r="I374" s="219"/>
      <c r="J374" s="218"/>
      <c r="K374" s="219"/>
      <c r="L374" s="218"/>
      <c r="M374" s="219"/>
      <c r="N374" s="219"/>
      <c r="O374" s="218"/>
      <c r="P374" s="219"/>
      <c r="Q374" s="257" t="str">
        <f>IF($E$7="OUI","A","")</f>
        <v/>
      </c>
      <c r="R374" s="219"/>
      <c r="S374" s="219"/>
      <c r="T374" s="218"/>
      <c r="U374" s="219"/>
      <c r="V374" s="257" t="str">
        <f>IF($E$7="OUI","A","")</f>
        <v/>
      </c>
      <c r="W374" s="219"/>
      <c r="X374" s="219"/>
      <c r="Y374" s="218"/>
      <c r="Z374" s="219"/>
      <c r="AA374" s="257" t="str">
        <f>IF($E$7="OUI","A","")</f>
        <v/>
      </c>
      <c r="AB374" s="219"/>
      <c r="AC374" s="218"/>
      <c r="AD374" s="219"/>
      <c r="AE374" s="198" t="str">
        <f t="shared" si="376"/>
        <v/>
      </c>
      <c r="AF374" s="198" t="str">
        <f t="shared" si="377"/>
        <v/>
      </c>
      <c r="AG374" s="198" t="str">
        <f t="shared" si="378"/>
        <v/>
      </c>
      <c r="AH374" s="198" t="str">
        <f t="shared" si="379"/>
        <v/>
      </c>
      <c r="AI374" s="198" t="str">
        <f t="shared" si="375"/>
        <v/>
      </c>
      <c r="AJ374" s="198" t="str">
        <f t="shared" si="380"/>
        <v/>
      </c>
      <c r="AK374" s="198" t="str">
        <f>IF(B374="","",SUM(F372,J373,L371,O370,T377,Y376,AC375))</f>
        <v/>
      </c>
      <c r="AL374" s="198" t="str">
        <f t="shared" si="381"/>
        <v/>
      </c>
      <c r="AM374" s="123" t="str">
        <f t="shared" si="382"/>
        <v/>
      </c>
      <c r="AN374" s="124"/>
      <c r="AP374" s="41"/>
      <c r="AQ374" s="44"/>
      <c r="AR374" s="41"/>
      <c r="AS374" s="42" t="str">
        <f>IF(F372="","",IF(F374="","",IF(F372&lt;F374,"V",IF(F372&gt;F374,"D","N"))))</f>
        <v/>
      </c>
      <c r="AT374" s="41"/>
      <c r="AU374" s="41"/>
      <c r="AV374" s="41"/>
      <c r="AW374" s="43" t="str">
        <f>IF(J373="","",IF(J374="","",IF(J373&lt;J374,"V",IF(J373&gt;J374,"D","N"))))</f>
        <v/>
      </c>
      <c r="AX374" s="44"/>
      <c r="AY374" s="43" t="str">
        <f>IF(L371="","",IF(L374="","",IF(L371&lt;L374,"V",IF(L371&gt;L374,"D","N"))))</f>
        <v/>
      </c>
      <c r="AZ374" s="41"/>
      <c r="BA374" s="41"/>
      <c r="BB374" s="43" t="str">
        <f>IF(O370="","",IF(O374="","",IF(O370&lt;O374,"V",IF(O370&gt;O374,"D","N"))))</f>
        <v/>
      </c>
      <c r="BC374" s="41"/>
      <c r="BD374" s="44"/>
      <c r="BE374" s="44"/>
      <c r="BF374" s="44"/>
      <c r="BG374" s="42" t="str">
        <f>IF(T374="","",IF(T377="","",IF(T374&gt;T377,"V",IF(T374&lt;T377,"D","N"))))</f>
        <v/>
      </c>
      <c r="BH374" s="44"/>
      <c r="BI374" s="44"/>
      <c r="BJ374" s="44"/>
      <c r="BK374" s="44"/>
      <c r="BL374" s="42" t="str">
        <f>IF(Y374="","",IF(Y376="","",IF(Y374&gt;Y376,"V",IF(Y374&lt;Y376,"D","N"))))</f>
        <v/>
      </c>
      <c r="BM374" s="44"/>
      <c r="BN374" s="44"/>
      <c r="BO374" s="44"/>
      <c r="BP374" s="42" t="str">
        <f>IF(AC374="","",IF(AC375="","",IF(AC374&gt;AC375,"V",IF(AC374&lt;AC375,"D","N"))))</f>
        <v/>
      </c>
      <c r="BQ374" s="44"/>
      <c r="BR374" s="27" t="str">
        <f t="shared" si="383"/>
        <v/>
      </c>
      <c r="BS374" s="112" t="str">
        <f t="shared" si="384"/>
        <v/>
      </c>
      <c r="BT374" s="122"/>
    </row>
    <row r="375" spans="1:72" ht="15" customHeight="1">
      <c r="A375" s="97"/>
      <c r="B375" s="203"/>
      <c r="C375" s="219"/>
      <c r="D375" s="219"/>
      <c r="E375" s="218"/>
      <c r="F375" s="219"/>
      <c r="G375" s="257" t="str">
        <f>IF($E$7="OUI","A","")</f>
        <v/>
      </c>
      <c r="H375" s="219"/>
      <c r="I375" s="218"/>
      <c r="J375" s="219"/>
      <c r="K375" s="218"/>
      <c r="L375" s="219"/>
      <c r="M375" s="257" t="str">
        <f>IF($E$7="OUI","A","")</f>
        <v/>
      </c>
      <c r="N375" s="249"/>
      <c r="O375" s="219"/>
      <c r="P375" s="218"/>
      <c r="Q375" s="219"/>
      <c r="R375" s="257" t="str">
        <f>IF($E$7="OUI","A","")</f>
        <v/>
      </c>
      <c r="S375" s="249"/>
      <c r="T375" s="219"/>
      <c r="U375" s="219"/>
      <c r="V375" s="218"/>
      <c r="W375" s="219"/>
      <c r="X375" s="257" t="str">
        <f>IF($E$7="OUI","A","")</f>
        <v/>
      </c>
      <c r="Y375" s="219"/>
      <c r="Z375" s="218"/>
      <c r="AA375" s="219"/>
      <c r="AB375" s="219"/>
      <c r="AC375" s="218"/>
      <c r="AD375" s="219"/>
      <c r="AE375" s="198" t="str">
        <f t="shared" si="376"/>
        <v/>
      </c>
      <c r="AF375" s="198" t="str">
        <f t="shared" si="377"/>
        <v/>
      </c>
      <c r="AG375" s="198" t="str">
        <f t="shared" si="378"/>
        <v/>
      </c>
      <c r="AH375" s="198" t="str">
        <f t="shared" si="379"/>
        <v/>
      </c>
      <c r="AI375" s="198" t="str">
        <f t="shared" si="375"/>
        <v/>
      </c>
      <c r="AJ375" s="198" t="str">
        <f t="shared" si="380"/>
        <v/>
      </c>
      <c r="AK375" s="198" t="str">
        <f>IF(B375="","",SUM(E373,I372,K370,P371,V376,Z377,AC374))</f>
        <v/>
      </c>
      <c r="AL375" s="198" t="str">
        <f t="shared" si="381"/>
        <v/>
      </c>
      <c r="AM375" s="123" t="str">
        <f t="shared" si="382"/>
        <v/>
      </c>
      <c r="AN375" s="124"/>
      <c r="AP375" s="41"/>
      <c r="AQ375" s="44"/>
      <c r="AR375" s="43" t="str">
        <f>IF(E373="","",IF(E375="","",IF(E373&lt;E375,"V",IF(E373&gt;E375,"D","N"))))</f>
        <v/>
      </c>
      <c r="AS375" s="41"/>
      <c r="AT375" s="41"/>
      <c r="AU375" s="44"/>
      <c r="AV375" s="43" t="str">
        <f>IF(I372="","",IF(I375="","",IF(I372&lt;I375,"V",IF(I372&gt;I375,"D","N"))))</f>
        <v/>
      </c>
      <c r="AW375" s="41"/>
      <c r="AX375" s="43" t="str">
        <f>IF(K370="","",IF(K375="","",IF(K370&lt;K375,"V",IF(K370&gt;K375,"D","N"))))</f>
        <v/>
      </c>
      <c r="AY375" s="44"/>
      <c r="AZ375" s="41"/>
      <c r="BA375" s="44"/>
      <c r="BB375" s="44"/>
      <c r="BC375" s="42" t="str">
        <f>IF(P371="","",IF(P375="","",IF(P371&lt;P375,"V",IF(P371&gt;P375,"D","N"))))</f>
        <v/>
      </c>
      <c r="BD375" s="41"/>
      <c r="BE375" s="41"/>
      <c r="BF375" s="41"/>
      <c r="BG375" s="41"/>
      <c r="BH375" s="41"/>
      <c r="BI375" s="43" t="str">
        <f>IF(V375="","",IF(V376="","",IF(V375&gt;V376,"V",IF(V375&lt;V376,"D","N"))))</f>
        <v/>
      </c>
      <c r="BJ375" s="41"/>
      <c r="BK375" s="41"/>
      <c r="BL375" s="41"/>
      <c r="BM375" s="43" t="str">
        <f>IF(Z375="","",IF(Z377="","",IF(Z375&gt;Z377,"V",IF(Z375&lt;Z377,"D","N"))))</f>
        <v/>
      </c>
      <c r="BN375" s="41"/>
      <c r="BO375" s="41"/>
      <c r="BP375" s="43" t="str">
        <f>IF(AC374="","",IF(AC375="","",IF(AC374&lt;AC375,"V",IF(AC374&gt;AC375,"D","N"))))</f>
        <v/>
      </c>
      <c r="BQ375" s="41"/>
      <c r="BR375" s="27" t="str">
        <f t="shared" si="383"/>
        <v/>
      </c>
      <c r="BS375" s="112" t="str">
        <f t="shared" si="384"/>
        <v/>
      </c>
      <c r="BT375" s="122"/>
    </row>
    <row r="376" spans="1:72" ht="15" customHeight="1">
      <c r="A376" s="97"/>
      <c r="B376" s="203"/>
      <c r="C376" s="218"/>
      <c r="D376" s="219"/>
      <c r="E376" s="219"/>
      <c r="F376" s="257" t="str">
        <f>IF($E$7="OUI","A","")</f>
        <v/>
      </c>
      <c r="G376" s="219"/>
      <c r="H376" s="218"/>
      <c r="I376" s="219"/>
      <c r="J376" s="219"/>
      <c r="K376" s="219"/>
      <c r="L376" s="257" t="str">
        <f>IF($E$7="OUI","A","")</f>
        <v/>
      </c>
      <c r="M376" s="219"/>
      <c r="N376" s="218"/>
      <c r="O376" s="219"/>
      <c r="P376" s="219"/>
      <c r="Q376" s="218"/>
      <c r="R376" s="219"/>
      <c r="S376" s="219"/>
      <c r="T376" s="257" t="str">
        <f>IF($E$7="OUI","A","")</f>
        <v/>
      </c>
      <c r="U376" s="219"/>
      <c r="V376" s="218"/>
      <c r="W376" s="219"/>
      <c r="X376" s="219"/>
      <c r="Y376" s="218"/>
      <c r="Z376" s="219"/>
      <c r="AA376" s="219"/>
      <c r="AB376" s="219"/>
      <c r="AC376" s="219"/>
      <c r="AD376" s="218"/>
      <c r="AE376" s="198" t="str">
        <f t="shared" si="376"/>
        <v/>
      </c>
      <c r="AF376" s="198" t="str">
        <f t="shared" si="377"/>
        <v/>
      </c>
      <c r="AG376" s="198" t="str">
        <f t="shared" si="378"/>
        <v/>
      </c>
      <c r="AH376" s="198" t="str">
        <f t="shared" si="379"/>
        <v/>
      </c>
      <c r="AI376" s="198" t="str">
        <f t="shared" si="375"/>
        <v/>
      </c>
      <c r="AJ376" s="198" t="str">
        <f t="shared" si="380"/>
        <v/>
      </c>
      <c r="AK376" s="198" t="str">
        <f>IF(B376="","",SUM(C370,H371,N373,Q372,V375,Y374,AD377))</f>
        <v/>
      </c>
      <c r="AL376" s="198" t="str">
        <f t="shared" si="381"/>
        <v/>
      </c>
      <c r="AM376" s="123" t="str">
        <f t="shared" si="382"/>
        <v/>
      </c>
      <c r="AN376" s="124"/>
      <c r="AP376" s="43" t="str">
        <f>IF(C370="","",IF(C376="","",IF(C370&lt;C376,"V",IF(C370&gt;C376,"D","N"))))</f>
        <v/>
      </c>
      <c r="AQ376" s="44"/>
      <c r="AR376" s="41"/>
      <c r="AS376" s="41"/>
      <c r="AT376" s="41"/>
      <c r="AU376" s="42" t="str">
        <f>IF(H371="","",IF(H376="","",IF(H371&lt;H376,"V",IF(H371&gt;H376,"D","N"))))</f>
        <v/>
      </c>
      <c r="AV376" s="41"/>
      <c r="AW376" s="41"/>
      <c r="AX376" s="41"/>
      <c r="AY376" s="44"/>
      <c r="AZ376" s="41"/>
      <c r="BA376" s="42" t="str">
        <f>IF(N373="","",IF(N376="","",IF(N373&lt;N376,"V",IF(N373&gt;N376,"D","N"))))</f>
        <v/>
      </c>
      <c r="BB376" s="44"/>
      <c r="BC376" s="44"/>
      <c r="BD376" s="43" t="str">
        <f>IF(Q372="","",IF(Q376="","",IF(Q372&lt;Q376,"V",IF(Q372&gt;Q376,"D","N"))))</f>
        <v/>
      </c>
      <c r="BE376" s="41"/>
      <c r="BF376" s="41"/>
      <c r="BG376" s="41"/>
      <c r="BH376" s="41"/>
      <c r="BI376" s="43" t="str">
        <f>IF(V375="","",IF(V376="","",IF(V375&lt;V376,"V",IF(V375&gt;V376,"D","N"))))</f>
        <v/>
      </c>
      <c r="BJ376" s="41"/>
      <c r="BK376" s="41"/>
      <c r="BL376" s="43" t="str">
        <f>IF(Y374="","",IF(Y376="","",IF(Y374&lt;Y376,"V",IF(Y374&gt;Y376,"D","N"))))</f>
        <v/>
      </c>
      <c r="BM376" s="41"/>
      <c r="BN376" s="41"/>
      <c r="BO376" s="41"/>
      <c r="BP376" s="41"/>
      <c r="BQ376" s="43" t="str">
        <f>IF(AD376="","",IF(AD377="","",IF(AD376&gt;AD377,"V",IF(AD376&lt;AD377,"D","N"))))</f>
        <v/>
      </c>
      <c r="BR376" s="27" t="str">
        <f t="shared" si="383"/>
        <v/>
      </c>
      <c r="BS376" s="112" t="str">
        <f t="shared" si="384"/>
        <v/>
      </c>
      <c r="BT376" s="122"/>
    </row>
    <row r="377" spans="1:72" ht="15" customHeight="1">
      <c r="A377" s="97"/>
      <c r="B377" s="203"/>
      <c r="C377" s="219"/>
      <c r="D377" s="218"/>
      <c r="E377" s="219"/>
      <c r="F377" s="219"/>
      <c r="G377" s="218"/>
      <c r="H377" s="219"/>
      <c r="I377" s="257" t="str">
        <f>IF($E$7="OUI","A","")</f>
        <v/>
      </c>
      <c r="J377" s="249"/>
      <c r="K377" s="219"/>
      <c r="L377" s="219"/>
      <c r="M377" s="218"/>
      <c r="N377" s="219"/>
      <c r="O377" s="257" t="str">
        <f>IF($E$7="OUI","A","")</f>
        <v/>
      </c>
      <c r="P377" s="219"/>
      <c r="Q377" s="219"/>
      <c r="R377" s="218"/>
      <c r="S377" s="219"/>
      <c r="T377" s="218"/>
      <c r="U377" s="219"/>
      <c r="V377" s="219"/>
      <c r="W377" s="257" t="str">
        <f>IF($E$7="OUI","A","")</f>
        <v/>
      </c>
      <c r="X377" s="219"/>
      <c r="Y377" s="219"/>
      <c r="Z377" s="218"/>
      <c r="AA377" s="219"/>
      <c r="AB377" s="257" t="str">
        <f>IF($E$7="OUI","A","")</f>
        <v/>
      </c>
      <c r="AC377" s="219"/>
      <c r="AD377" s="218"/>
      <c r="AE377" s="198" t="str">
        <f t="shared" si="376"/>
        <v/>
      </c>
      <c r="AF377" s="198" t="str">
        <f t="shared" si="377"/>
        <v/>
      </c>
      <c r="AG377" s="198" t="str">
        <f t="shared" si="378"/>
        <v/>
      </c>
      <c r="AH377" s="198" t="str">
        <f t="shared" si="379"/>
        <v/>
      </c>
      <c r="AI377" s="198" t="str">
        <f t="shared" si="375"/>
        <v/>
      </c>
      <c r="AJ377" s="198" t="str">
        <f t="shared" si="380"/>
        <v/>
      </c>
      <c r="AK377" s="198" t="str">
        <f>IF(B377="","",SUM(D371,G370,M372,R373,T374,Z375,AD376))</f>
        <v/>
      </c>
      <c r="AL377" s="198" t="str">
        <f t="shared" si="381"/>
        <v/>
      </c>
      <c r="AM377" s="123" t="str">
        <f t="shared" si="382"/>
        <v/>
      </c>
      <c r="AN377" s="124"/>
      <c r="AP377" s="41"/>
      <c r="AQ377" s="42" t="str">
        <f>IF(D371="","",IF(D377="","",IF(D371&lt;D377,"V",IF(D371&gt;D377,"D","N"))))</f>
        <v/>
      </c>
      <c r="AR377" s="41"/>
      <c r="AS377" s="41"/>
      <c r="AT377" s="43" t="str">
        <f>IF(G370="","",IF(G377="","",IF(G370&lt;G377,"V",IF(G370&gt;G377,"D","N"))))</f>
        <v/>
      </c>
      <c r="AU377" s="44"/>
      <c r="AV377" s="41"/>
      <c r="AW377" s="41"/>
      <c r="AX377" s="41"/>
      <c r="AY377" s="44"/>
      <c r="AZ377" s="43" t="str">
        <f>IF(M372="","",IF(M377="","",IF(M372&lt;M377,"V",IF(M372&gt;M377,"D","N"))))</f>
        <v/>
      </c>
      <c r="BA377" s="44"/>
      <c r="BB377" s="44"/>
      <c r="BC377" s="41"/>
      <c r="BD377" s="41"/>
      <c r="BE377" s="43" t="str">
        <f>IF(R373="","",IF(R377="","",IF(R373&lt;R377,"V",IF(R373&gt;R377,"D","N"))))</f>
        <v/>
      </c>
      <c r="BF377" s="41"/>
      <c r="BG377" s="43" t="str">
        <f>IF(T374="","",IF(T377="","",IF(T374&lt;T377,"V",IF(T374&gt;T377,"D","N"))))</f>
        <v/>
      </c>
      <c r="BH377" s="41"/>
      <c r="BI377" s="41"/>
      <c r="BJ377" s="41"/>
      <c r="BK377" s="41"/>
      <c r="BL377" s="41"/>
      <c r="BM377" s="43" t="str">
        <f>IF(Z375="","",IF(Z377="","",IF(Z375&lt;Z377,"V",IF(Z375&gt;Z377,"D","N"))))</f>
        <v/>
      </c>
      <c r="BN377" s="41"/>
      <c r="BO377" s="41"/>
      <c r="BP377" s="41"/>
      <c r="BQ377" s="43" t="str">
        <f>IF(AD376="","",IF(AD377="","",IF(AD376&lt;AD377,"V",IF(AD376&gt;AD377,"D","N"))))</f>
        <v/>
      </c>
      <c r="BR377" s="27" t="str">
        <f t="shared" si="383"/>
        <v/>
      </c>
      <c r="BS377" s="112" t="str">
        <f t="shared" si="384"/>
        <v/>
      </c>
      <c r="BT377" s="122"/>
    </row>
    <row r="378" spans="1:72">
      <c r="A378" s="97"/>
    </row>
    <row r="379" spans="1:72">
      <c r="A379" s="97"/>
    </row>
    <row r="380" spans="1:72" ht="15" customHeight="1">
      <c r="A380" s="97"/>
      <c r="B380" s="244" t="s">
        <v>312</v>
      </c>
      <c r="C380" s="33"/>
      <c r="D380" s="34"/>
      <c r="E380" s="172"/>
      <c r="F380" s="34"/>
      <c r="G380" s="34"/>
      <c r="H380" s="34"/>
      <c r="I380" s="176"/>
      <c r="J380" s="34"/>
      <c r="K380" s="34"/>
      <c r="L380" s="176"/>
      <c r="M380" s="34"/>
      <c r="N380" s="34"/>
      <c r="O380" s="34"/>
      <c r="P380" s="34" t="s">
        <v>366</v>
      </c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5"/>
      <c r="AE380" s="177"/>
      <c r="AF380" s="34"/>
      <c r="AG380" s="34" t="str">
        <f>"SUIVI DES MATCHS (G="&amp;IF($E$4="",0,$E$4)&amp;"pts / N="&amp;IF($E$5="",0,$E$5)&amp;"pts / P="&amp;IF($E$6="",0,$E$6)&amp;"pts)"</f>
        <v>SUIVI DES MATCHS (G=0pts / N=0pts / P=0pts)</v>
      </c>
      <c r="AH380" s="34"/>
      <c r="AI380" s="179"/>
      <c r="AJ380" s="33"/>
      <c r="AK380" s="34" t="s">
        <v>221</v>
      </c>
      <c r="AL380" s="35"/>
      <c r="AM380" s="290" t="s">
        <v>349</v>
      </c>
      <c r="AN380" s="229" t="s">
        <v>349</v>
      </c>
      <c r="AP380" s="52"/>
      <c r="AQ380" s="46"/>
      <c r="AR380" s="47"/>
      <c r="AS380" s="46"/>
      <c r="AT380" s="46"/>
      <c r="AU380" s="46"/>
      <c r="AV380" s="46"/>
      <c r="AW380" s="46"/>
      <c r="AX380" s="46"/>
      <c r="AY380" s="48"/>
      <c r="AZ380" s="46"/>
      <c r="BA380" s="46"/>
      <c r="BB380" s="46"/>
      <c r="BC380" s="46" t="s">
        <v>230</v>
      </c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108" t="s">
        <v>334</v>
      </c>
      <c r="BS380" s="108" t="s">
        <v>229</v>
      </c>
      <c r="BT380" s="121"/>
    </row>
    <row r="381" spans="1:72" ht="15" customHeight="1">
      <c r="A381" s="97"/>
      <c r="B381" s="32" t="s">
        <v>317</v>
      </c>
      <c r="C381" s="32" t="s">
        <v>217</v>
      </c>
      <c r="D381" s="32" t="s">
        <v>218</v>
      </c>
      <c r="E381" s="32" t="s">
        <v>219</v>
      </c>
      <c r="F381" s="32" t="s">
        <v>241</v>
      </c>
      <c r="G381" s="32" t="s">
        <v>242</v>
      </c>
      <c r="H381" s="32" t="s">
        <v>243</v>
      </c>
      <c r="I381" s="32" t="s">
        <v>246</v>
      </c>
      <c r="J381" s="32" t="s">
        <v>247</v>
      </c>
      <c r="K381" s="32" t="s">
        <v>248</v>
      </c>
      <c r="L381" s="32" t="s">
        <v>249</v>
      </c>
      <c r="M381" s="32" t="s">
        <v>250</v>
      </c>
      <c r="N381" s="32" t="s">
        <v>251</v>
      </c>
      <c r="O381" s="32" t="s">
        <v>252</v>
      </c>
      <c r="P381" s="32" t="s">
        <v>253</v>
      </c>
      <c r="Q381" s="32" t="s">
        <v>254</v>
      </c>
      <c r="R381" s="32" t="s">
        <v>255</v>
      </c>
      <c r="S381" s="32" t="s">
        <v>256</v>
      </c>
      <c r="T381" s="32" t="s">
        <v>257</v>
      </c>
      <c r="U381" s="32" t="s">
        <v>258</v>
      </c>
      <c r="V381" s="32" t="s">
        <v>259</v>
      </c>
      <c r="W381" s="32" t="s">
        <v>260</v>
      </c>
      <c r="X381" s="32" t="s">
        <v>261</v>
      </c>
      <c r="Y381" s="32" t="s">
        <v>262</v>
      </c>
      <c r="Z381" s="32" t="s">
        <v>263</v>
      </c>
      <c r="AA381" s="32" t="s">
        <v>264</v>
      </c>
      <c r="AB381" s="32" t="s">
        <v>265</v>
      </c>
      <c r="AC381" s="32" t="s">
        <v>266</v>
      </c>
      <c r="AD381" s="32" t="s">
        <v>267</v>
      </c>
      <c r="AE381" s="32" t="s">
        <v>222</v>
      </c>
      <c r="AF381" s="32" t="s">
        <v>223</v>
      </c>
      <c r="AG381" s="32" t="s">
        <v>224</v>
      </c>
      <c r="AH381" s="32" t="s">
        <v>225</v>
      </c>
      <c r="AI381" s="32" t="s">
        <v>220</v>
      </c>
      <c r="AJ381" s="32" t="s">
        <v>226</v>
      </c>
      <c r="AK381" s="32" t="s">
        <v>227</v>
      </c>
      <c r="AL381" s="32" t="s">
        <v>270</v>
      </c>
      <c r="AM381" s="291"/>
      <c r="AN381" s="245" t="s">
        <v>368</v>
      </c>
      <c r="AP381" s="30" t="s">
        <v>217</v>
      </c>
      <c r="AQ381" s="30" t="s">
        <v>218</v>
      </c>
      <c r="AR381" s="30" t="s">
        <v>219</v>
      </c>
      <c r="AS381" s="30" t="s">
        <v>241</v>
      </c>
      <c r="AT381" s="30" t="s">
        <v>242</v>
      </c>
      <c r="AU381" s="30" t="s">
        <v>243</v>
      </c>
      <c r="AV381" s="30" t="s">
        <v>246</v>
      </c>
      <c r="AW381" s="30" t="s">
        <v>247</v>
      </c>
      <c r="AX381" s="30" t="s">
        <v>248</v>
      </c>
      <c r="AY381" s="30" t="s">
        <v>249</v>
      </c>
      <c r="AZ381" s="30" t="s">
        <v>250</v>
      </c>
      <c r="BA381" s="30" t="s">
        <v>251</v>
      </c>
      <c r="BB381" s="30" t="s">
        <v>252</v>
      </c>
      <c r="BC381" s="30" t="s">
        <v>253</v>
      </c>
      <c r="BD381" s="30" t="s">
        <v>254</v>
      </c>
      <c r="BE381" s="30" t="s">
        <v>255</v>
      </c>
      <c r="BF381" s="30" t="s">
        <v>256</v>
      </c>
      <c r="BG381" s="30" t="s">
        <v>257</v>
      </c>
      <c r="BH381" s="30" t="s">
        <v>258</v>
      </c>
      <c r="BI381" s="30" t="s">
        <v>259</v>
      </c>
      <c r="BJ381" s="30" t="s">
        <v>260</v>
      </c>
      <c r="BK381" s="30" t="s">
        <v>261</v>
      </c>
      <c r="BL381" s="30" t="s">
        <v>262</v>
      </c>
      <c r="BM381" s="30" t="s">
        <v>263</v>
      </c>
      <c r="BN381" s="30" t="s">
        <v>264</v>
      </c>
      <c r="BO381" s="30" t="s">
        <v>265</v>
      </c>
      <c r="BP381" s="30" t="s">
        <v>266</v>
      </c>
      <c r="BQ381" s="30" t="s">
        <v>267</v>
      </c>
      <c r="BR381" s="110" t="s">
        <v>335</v>
      </c>
      <c r="BS381" s="110" t="s">
        <v>336</v>
      </c>
      <c r="BT381" s="121"/>
    </row>
    <row r="382" spans="1:72" ht="15" customHeight="1">
      <c r="A382" s="97"/>
      <c r="B382" s="203"/>
      <c r="C382" s="218"/>
      <c r="D382" s="219"/>
      <c r="E382" s="257" t="str">
        <f>IF($E$7="OUI","A","")</f>
        <v/>
      </c>
      <c r="F382" s="219"/>
      <c r="G382" s="218"/>
      <c r="H382" s="219"/>
      <c r="I382" s="219"/>
      <c r="J382" s="219"/>
      <c r="K382" s="218"/>
      <c r="L382" s="219"/>
      <c r="M382" s="249"/>
      <c r="N382" s="219"/>
      <c r="O382" s="218"/>
      <c r="P382" s="219"/>
      <c r="Q382" s="219"/>
      <c r="R382" s="249"/>
      <c r="S382" s="257" t="str">
        <f>IF($E$7="OUI","A","")</f>
        <v/>
      </c>
      <c r="T382" s="219"/>
      <c r="U382" s="218"/>
      <c r="V382" s="219"/>
      <c r="W382" s="218"/>
      <c r="X382" s="219"/>
      <c r="Y382" s="249"/>
      <c r="Z382" s="219"/>
      <c r="AA382" s="218"/>
      <c r="AB382" s="219"/>
      <c r="AC382" s="257" t="str">
        <f>IF($E$7="OUI","A","")</f>
        <v/>
      </c>
      <c r="AD382" s="219"/>
      <c r="AE382" s="198" t="str">
        <f>IF(B382="","",COUNT(C382:AD382))</f>
        <v/>
      </c>
      <c r="AF382" s="198" t="str">
        <f>IF(B382="","",COUNTIF($AP382:$BQ382,"V"))</f>
        <v/>
      </c>
      <c r="AG382" s="198" t="str">
        <f>IF(B382="","",COUNTIF($AP382:$BQ382,"N"))</f>
        <v/>
      </c>
      <c r="AH382" s="198" t="str">
        <f>IF(B382="","",COUNTIF($AP382:$BQ382,"D"))</f>
        <v/>
      </c>
      <c r="AI382" s="198" t="str">
        <f t="shared" ref="AI382:AI389" si="385">IF(B382="","",(AF382*$E$4)+(AG382*$E$5)+(AH382*$E$6))</f>
        <v/>
      </c>
      <c r="AJ382" s="198" t="str">
        <f>IF(B382="","",SUM(C382:AD382))</f>
        <v/>
      </c>
      <c r="AK382" s="198" t="str">
        <f>IF(B382="","",SUM(C388,G389,K387,O386,U385,W384,AA383))</f>
        <v/>
      </c>
      <c r="AL382" s="198" t="str">
        <f>IF(B382="","",AJ382-AK382)</f>
        <v/>
      </c>
      <c r="AM382" s="123" t="str">
        <f>IF(B382="","",IF(BS382=1,"1er",IF(BS382=2,"2ème",IF(BS382=3,"3ème",IF(BS382=4,"4ème",IF(BS382=5,"5ème",IF(BS382=6,"6ème",IF(BS382=7,"7ème",IF(BS382=8,"8ème","")))))))))</f>
        <v/>
      </c>
      <c r="AN382" s="124"/>
      <c r="AP382" s="43" t="str">
        <f>IF(C382="","",IF(C388="","",IF(C382&gt;C388,"V",IF(C382&lt;C388,"D","N"))))</f>
        <v/>
      </c>
      <c r="AQ382" s="41"/>
      <c r="AR382" s="44"/>
      <c r="AS382" s="41"/>
      <c r="AT382" s="43" t="str">
        <f>IF(G382="","",IF(G389="","",IF(G382&gt;G389,"V",IF(G382&lt;G389,"D","N"))))</f>
        <v/>
      </c>
      <c r="AU382" s="44"/>
      <c r="AV382" s="41"/>
      <c r="AW382" s="41"/>
      <c r="AX382" s="43" t="str">
        <f>IF(K382="","",IF(K387="","",IF(K382&gt;K387,"V",IF(K382&lt;K387,"D","N"))))</f>
        <v/>
      </c>
      <c r="AY382" s="41"/>
      <c r="AZ382" s="44"/>
      <c r="BA382" s="41"/>
      <c r="BB382" s="43" t="str">
        <f>IF(O382="","",IF(O386="","",IF(O382&gt;O386,"V",IF(O382&lt;O386,"D","N"))))</f>
        <v/>
      </c>
      <c r="BC382" s="44"/>
      <c r="BD382" s="44"/>
      <c r="BE382" s="44"/>
      <c r="BF382" s="44"/>
      <c r="BG382" s="44"/>
      <c r="BH382" s="42" t="str">
        <f>IF(U382="","",IF(U385="","",IF(U382&gt;U385,"V",IF(U382&lt;U385,"D","N"))))</f>
        <v/>
      </c>
      <c r="BI382" s="44"/>
      <c r="BJ382" s="42" t="str">
        <f>IF(W382="","",IF(W384="","",IF(W382&gt;W384,"V",IF(W382&lt;W384,"D","N"))))</f>
        <v/>
      </c>
      <c r="BK382" s="44"/>
      <c r="BL382" s="44"/>
      <c r="BM382" s="44"/>
      <c r="BN382" s="42" t="str">
        <f>IF(AA382="","",IF(AA383="","",IF(AA382&gt;AA383,"V",IF(AA382&lt;AA383,"D","N"))))</f>
        <v/>
      </c>
      <c r="BO382" s="44"/>
      <c r="BP382" s="44"/>
      <c r="BQ382" s="44"/>
      <c r="BR382" s="27" t="str">
        <f>IF(B382="","",IF(AE382=0,"",AI382*1000000+AL382*1000+AJ382))</f>
        <v/>
      </c>
      <c r="BS382" s="112" t="str">
        <f>IF(BR382="","",RANK(BR382,$BR$382:$BR$389,0))</f>
        <v/>
      </c>
      <c r="BT382" s="122"/>
    </row>
    <row r="383" spans="1:72" ht="15" customHeight="1">
      <c r="A383" s="97"/>
      <c r="B383" s="203"/>
      <c r="C383" s="219"/>
      <c r="D383" s="218"/>
      <c r="E383" s="219"/>
      <c r="F383" s="219"/>
      <c r="G383" s="219"/>
      <c r="H383" s="218"/>
      <c r="I383" s="219"/>
      <c r="J383" s="257" t="str">
        <f>IF($E$7="OUI","A","")</f>
        <v/>
      </c>
      <c r="K383" s="219"/>
      <c r="L383" s="218"/>
      <c r="M383" s="219"/>
      <c r="N383" s="257" t="str">
        <f>IF($E$7="OUI","A","")</f>
        <v/>
      </c>
      <c r="O383" s="219"/>
      <c r="P383" s="218"/>
      <c r="Q383" s="219"/>
      <c r="R383" s="219"/>
      <c r="S383" s="218"/>
      <c r="T383" s="219"/>
      <c r="U383" s="219"/>
      <c r="V383" s="219"/>
      <c r="W383" s="219"/>
      <c r="X383" s="218"/>
      <c r="Y383" s="219"/>
      <c r="Z383" s="219"/>
      <c r="AA383" s="218"/>
      <c r="AB383" s="219"/>
      <c r="AC383" s="249"/>
      <c r="AD383" s="257" t="str">
        <f>IF($E$7="OUI","A","")</f>
        <v/>
      </c>
      <c r="AE383" s="198" t="str">
        <f t="shared" ref="AE383:AE389" si="386">IF(B383="","",COUNT(C383:AD383))</f>
        <v/>
      </c>
      <c r="AF383" s="198" t="str">
        <f t="shared" ref="AF383:AF389" si="387">IF(B383="","",COUNTIF($AP383:$BQ383,"V"))</f>
        <v/>
      </c>
      <c r="AG383" s="198" t="str">
        <f t="shared" ref="AG383:AG389" si="388">IF(B383="","",COUNTIF($AP383:$BQ383,"N"))</f>
        <v/>
      </c>
      <c r="AH383" s="198" t="str">
        <f t="shared" ref="AH383:AH389" si="389">IF(B383="","",COUNTIF($AP383:$BQ383,"D"))</f>
        <v/>
      </c>
      <c r="AI383" s="198" t="str">
        <f t="shared" si="385"/>
        <v/>
      </c>
      <c r="AJ383" s="198" t="str">
        <f t="shared" ref="AJ383:AJ389" si="390">IF(B383="","",SUM(C383:AD383))</f>
        <v/>
      </c>
      <c r="AK383" s="198" t="str">
        <f>IF(B383="","",SUM(D389,H388,L386,P387,S384,X385,AA382))</f>
        <v/>
      </c>
      <c r="AL383" s="198" t="str">
        <f t="shared" ref="AL383:AL389" si="391">IF(B383="","",AJ383-AK383)</f>
        <v/>
      </c>
      <c r="AM383" s="123" t="str">
        <f t="shared" ref="AM383:AM389" si="392">IF(B383="","",IF(BS383=1,"1er",IF(BS383=2,"2ème",IF(BS383=3,"3ème",IF(BS383=4,"4ème",IF(BS383=5,"5ème",IF(BS383=6,"6ème",IF(BS383=7,"7ème",IF(BS383=8,"8ème","")))))))))</f>
        <v/>
      </c>
      <c r="AN383" s="124"/>
      <c r="AP383" s="41"/>
      <c r="AQ383" s="43" t="str">
        <f>IF(D383="","",IF(D389="","",IF(D383&gt;D389,"V",IF(D383&lt;D389,"D","N"))))</f>
        <v/>
      </c>
      <c r="AR383" s="44"/>
      <c r="AS383" s="41"/>
      <c r="AT383" s="41"/>
      <c r="AU383" s="43" t="str">
        <f>IF(H383="","",IF(H388="","",IF(H383&gt;H388,"V",IF(H383&lt;H388,"D","N"))))</f>
        <v/>
      </c>
      <c r="AV383" s="41"/>
      <c r="AW383" s="44"/>
      <c r="AX383" s="44"/>
      <c r="AY383" s="43" t="str">
        <f>IF(L383="","",IF(L386="","",IF(L383&gt;L386,"V",IF(L383&lt;L386,"D","N"))))</f>
        <v/>
      </c>
      <c r="AZ383" s="41"/>
      <c r="BA383" s="44"/>
      <c r="BB383" s="44"/>
      <c r="BC383" s="43" t="str">
        <f>IF(P383="","",IF(P387="","",IF(P383&gt;P387,"V",IF(P383&lt;P387,"D","N"))))</f>
        <v/>
      </c>
      <c r="BD383" s="41"/>
      <c r="BE383" s="41"/>
      <c r="BF383" s="43" t="str">
        <f>IF(S383="","",IF(S384="","",IF(S383&gt;S384,"V",IF(S383&lt;S384,"D","N"))))</f>
        <v/>
      </c>
      <c r="BG383" s="41"/>
      <c r="BH383" s="41"/>
      <c r="BI383" s="41"/>
      <c r="BJ383" s="41"/>
      <c r="BK383" s="43" t="str">
        <f>IF(X383="","",IF(X385="","",IF(X383&gt;X385,"V",IF(X383&lt;X385,"D","N"))))</f>
        <v/>
      </c>
      <c r="BL383" s="41"/>
      <c r="BM383" s="41"/>
      <c r="BN383" s="43" t="str">
        <f>IF(AA382="","",IF(AA383="","",IF(AA382&lt;AA383,"V",IF(AA382&gt;AA383,"D","N"))))</f>
        <v/>
      </c>
      <c r="BO383" s="41"/>
      <c r="BP383" s="41"/>
      <c r="BQ383" s="41"/>
      <c r="BR383" s="27" t="str">
        <f t="shared" ref="BR383:BR389" si="393">IF(B383="","",IF(AE383=0,"",AI383*1000000+AL383*1000+AJ383))</f>
        <v/>
      </c>
      <c r="BS383" s="112" t="str">
        <f t="shared" ref="BS383:BS389" si="394">IF(BR383="","",RANK(BR383,$BR$382:$BR$389,0))</f>
        <v/>
      </c>
      <c r="BT383" s="122"/>
    </row>
    <row r="384" spans="1:72" ht="15" customHeight="1">
      <c r="A384" s="97"/>
      <c r="B384" s="203"/>
      <c r="C384" s="249"/>
      <c r="D384" s="257" t="str">
        <f>IF($E$7="OUI","A","")</f>
        <v/>
      </c>
      <c r="E384" s="219"/>
      <c r="F384" s="218"/>
      <c r="G384" s="219"/>
      <c r="H384" s="219"/>
      <c r="I384" s="218"/>
      <c r="J384" s="219"/>
      <c r="K384" s="257" t="str">
        <f>IF($E$7="OUI","A","")</f>
        <v/>
      </c>
      <c r="L384" s="219"/>
      <c r="M384" s="218"/>
      <c r="N384" s="219"/>
      <c r="O384" s="219"/>
      <c r="P384" s="219"/>
      <c r="Q384" s="218"/>
      <c r="R384" s="219"/>
      <c r="S384" s="218"/>
      <c r="T384" s="219"/>
      <c r="U384" s="257" t="str">
        <f>IF($E$7="OUI","A","")</f>
        <v/>
      </c>
      <c r="V384" s="219"/>
      <c r="W384" s="218"/>
      <c r="X384" s="219"/>
      <c r="Y384" s="257" t="str">
        <f>IF($E$7="OUI","A","")</f>
        <v/>
      </c>
      <c r="Z384" s="249"/>
      <c r="AA384" s="219"/>
      <c r="AB384" s="218"/>
      <c r="AC384" s="219"/>
      <c r="AD384" s="219"/>
      <c r="AE384" s="198" t="str">
        <f t="shared" si="386"/>
        <v/>
      </c>
      <c r="AF384" s="198" t="str">
        <f t="shared" si="387"/>
        <v/>
      </c>
      <c r="AG384" s="198" t="str">
        <f t="shared" si="388"/>
        <v/>
      </c>
      <c r="AH384" s="198" t="str">
        <f t="shared" si="389"/>
        <v/>
      </c>
      <c r="AI384" s="198" t="str">
        <f t="shared" si="385"/>
        <v/>
      </c>
      <c r="AJ384" s="198" t="str">
        <f t="shared" si="390"/>
        <v/>
      </c>
      <c r="AK384" s="198" t="str">
        <f>IF(B384="","",SUM(F386,I387,M389,Q388,S383,W382,AB385))</f>
        <v/>
      </c>
      <c r="AL384" s="198" t="str">
        <f t="shared" si="391"/>
        <v/>
      </c>
      <c r="AM384" s="123" t="str">
        <f t="shared" si="392"/>
        <v/>
      </c>
      <c r="AN384" s="124"/>
      <c r="AP384" s="44"/>
      <c r="AQ384" s="41"/>
      <c r="AR384" s="41"/>
      <c r="AS384" s="43" t="str">
        <f>IF(F384="","",IF(F386="","",IF(F384&gt;F386,"V",IF(F384&lt;F386,"D","N"))))</f>
        <v/>
      </c>
      <c r="AT384" s="41"/>
      <c r="AU384" s="41"/>
      <c r="AV384" s="42" t="str">
        <f>IF(I384="","",IF(I387="","",IF(I384&gt;I387,"V",IF(I384&lt;I387,"D","N"))))</f>
        <v/>
      </c>
      <c r="AW384" s="44"/>
      <c r="AX384" s="41"/>
      <c r="AY384" s="44"/>
      <c r="AZ384" s="43" t="str">
        <f>IF(M384="","",IF(M389="","",IF(M384&gt;M389,"V",IF(M384&lt;M389,"D","N"))))</f>
        <v/>
      </c>
      <c r="BA384" s="41"/>
      <c r="BB384" s="41"/>
      <c r="BC384" s="41"/>
      <c r="BD384" s="43" t="str">
        <f>IF(Q384="","",IF(Q388="","",IF(Q384&gt;Q388,"V",IF(Q384&lt;Q388,"D","N"))))</f>
        <v/>
      </c>
      <c r="BE384" s="41"/>
      <c r="BF384" s="43" t="str">
        <f>IF(S383="","",IF(S384="","",IF(S383&lt;S384,"V",IF(S383&gt;S384,"D","N"))))</f>
        <v/>
      </c>
      <c r="BG384" s="41"/>
      <c r="BH384" s="41"/>
      <c r="BI384" s="41"/>
      <c r="BJ384" s="43" t="str">
        <f>IF(W382="","",IF(W384="","",IF(W382&lt;W384,"V",IF(W382&gt;W384,"D","N"))))</f>
        <v/>
      </c>
      <c r="BK384" s="41"/>
      <c r="BL384" s="41"/>
      <c r="BM384" s="41"/>
      <c r="BN384" s="41"/>
      <c r="BO384" s="43" t="str">
        <f>IF(AB384="","",IF(AB385="","",IF(AB384&gt;AB385,"V",IF(AB384&lt;AB385,"D","N"))))</f>
        <v/>
      </c>
      <c r="BP384" s="41"/>
      <c r="BQ384" s="41"/>
      <c r="BR384" s="27" t="str">
        <f t="shared" si="393"/>
        <v/>
      </c>
      <c r="BS384" s="112" t="str">
        <f t="shared" si="394"/>
        <v/>
      </c>
      <c r="BT384" s="122"/>
    </row>
    <row r="385" spans="1:72" ht="15" customHeight="1">
      <c r="A385" s="97"/>
      <c r="B385" s="203"/>
      <c r="C385" s="257" t="str">
        <f>IF($E$7="OUI","A","")</f>
        <v/>
      </c>
      <c r="D385" s="219"/>
      <c r="E385" s="218"/>
      <c r="F385" s="219"/>
      <c r="G385" s="219"/>
      <c r="H385" s="219"/>
      <c r="I385" s="219"/>
      <c r="J385" s="218"/>
      <c r="K385" s="219"/>
      <c r="L385" s="219"/>
      <c r="M385" s="219"/>
      <c r="N385" s="218"/>
      <c r="O385" s="219"/>
      <c r="P385" s="257" t="str">
        <f>IF($E$7="OUI","A","")</f>
        <v/>
      </c>
      <c r="Q385" s="219"/>
      <c r="R385" s="218"/>
      <c r="S385" s="219"/>
      <c r="T385" s="219"/>
      <c r="U385" s="218"/>
      <c r="V385" s="219"/>
      <c r="W385" s="219"/>
      <c r="X385" s="218"/>
      <c r="Y385" s="219"/>
      <c r="Z385" s="257" t="str">
        <f>IF($E$7="OUI","A","")</f>
        <v/>
      </c>
      <c r="AA385" s="219"/>
      <c r="AB385" s="218"/>
      <c r="AC385" s="219"/>
      <c r="AD385" s="249"/>
      <c r="AE385" s="198" t="str">
        <f t="shared" si="386"/>
        <v/>
      </c>
      <c r="AF385" s="198" t="str">
        <f t="shared" si="387"/>
        <v/>
      </c>
      <c r="AG385" s="198" t="str">
        <f t="shared" si="388"/>
        <v/>
      </c>
      <c r="AH385" s="198" t="str">
        <f t="shared" si="389"/>
        <v/>
      </c>
      <c r="AI385" s="198" t="str">
        <f t="shared" si="385"/>
        <v/>
      </c>
      <c r="AJ385" s="198" t="str">
        <f t="shared" si="390"/>
        <v/>
      </c>
      <c r="AK385" s="198" t="str">
        <f>IF(B385="","",SUM(E387,J386,N388,R389,U382,X383,AB384))</f>
        <v/>
      </c>
      <c r="AL385" s="198" t="str">
        <f t="shared" si="391"/>
        <v/>
      </c>
      <c r="AM385" s="123" t="str">
        <f t="shared" si="392"/>
        <v/>
      </c>
      <c r="AN385" s="124"/>
      <c r="AP385" s="44"/>
      <c r="AQ385" s="41"/>
      <c r="AR385" s="43" t="str">
        <f>IF(E385="","",IF(E387="","",IF(E385&gt;E387,"V",IF(E385&lt;E387,"D","N"))))</f>
        <v/>
      </c>
      <c r="AS385" s="44"/>
      <c r="AT385" s="44"/>
      <c r="AU385" s="44"/>
      <c r="AV385" s="41"/>
      <c r="AW385" s="43" t="str">
        <f>IF(J385="","",IF(J386="","",IF(J385&gt;J386,"V",IF(J385&lt;J386,"D","N"))))</f>
        <v/>
      </c>
      <c r="AX385" s="41"/>
      <c r="AY385" s="41"/>
      <c r="AZ385" s="41"/>
      <c r="BA385" s="43" t="str">
        <f>IF(N385="","",IF(N388="","",IF(N385&gt;N388,"V",IF(N385&lt;N388,"D","N"))))</f>
        <v/>
      </c>
      <c r="BB385" s="41"/>
      <c r="BC385" s="41"/>
      <c r="BD385" s="41"/>
      <c r="BE385" s="43" t="str">
        <f>IF(R385="","",IF(R389="","",IF(R385&gt;R389,"V",IF(R385&lt;R389,"D","N"))))</f>
        <v/>
      </c>
      <c r="BF385" s="41"/>
      <c r="BG385" s="41"/>
      <c r="BH385" s="43" t="str">
        <f>IF(U382="","",IF(U385="","",IF(U382&lt;U385,"V",IF(U382&gt;U385,"D","N"))))</f>
        <v/>
      </c>
      <c r="BI385" s="41"/>
      <c r="BJ385" s="41"/>
      <c r="BK385" s="43" t="str">
        <f>IF(X383="","",IF(X385="","",IF(X383&lt;X385,"V",IF(X383&gt;X385,"D","N"))))</f>
        <v/>
      </c>
      <c r="BL385" s="41"/>
      <c r="BM385" s="41"/>
      <c r="BN385" s="41"/>
      <c r="BO385" s="43" t="str">
        <f>IF(AB384="","",IF(AB385="","",IF(AB384&lt;AB385,"V",IF(AB384&gt;AB385,"D","N"))))</f>
        <v/>
      </c>
      <c r="BP385" s="41"/>
      <c r="BQ385" s="41"/>
      <c r="BR385" s="27" t="str">
        <f t="shared" si="393"/>
        <v/>
      </c>
      <c r="BS385" s="112" t="str">
        <f t="shared" si="394"/>
        <v/>
      </c>
      <c r="BT385" s="122"/>
    </row>
    <row r="386" spans="1:72" ht="15" customHeight="1">
      <c r="A386" s="97"/>
      <c r="B386" s="203"/>
      <c r="C386" s="219"/>
      <c r="D386" s="219"/>
      <c r="E386" s="219"/>
      <c r="F386" s="218"/>
      <c r="G386" s="219"/>
      <c r="H386" s="257" t="str">
        <f>IF($E$7="OUI","A","")</f>
        <v/>
      </c>
      <c r="I386" s="219"/>
      <c r="J386" s="218"/>
      <c r="K386" s="219"/>
      <c r="L386" s="218"/>
      <c r="M386" s="219"/>
      <c r="N386" s="219"/>
      <c r="O386" s="218"/>
      <c r="P386" s="219"/>
      <c r="Q386" s="257" t="str">
        <f>IF($E$7="OUI","A","")</f>
        <v/>
      </c>
      <c r="R386" s="219"/>
      <c r="S386" s="219"/>
      <c r="T386" s="218"/>
      <c r="U386" s="219"/>
      <c r="V386" s="257" t="str">
        <f>IF($E$7="OUI","A","")</f>
        <v/>
      </c>
      <c r="W386" s="219"/>
      <c r="X386" s="219"/>
      <c r="Y386" s="218"/>
      <c r="Z386" s="219"/>
      <c r="AA386" s="257" t="str">
        <f>IF($E$7="OUI","A","")</f>
        <v/>
      </c>
      <c r="AB386" s="219"/>
      <c r="AC386" s="218"/>
      <c r="AD386" s="219"/>
      <c r="AE386" s="198" t="str">
        <f t="shared" si="386"/>
        <v/>
      </c>
      <c r="AF386" s="198" t="str">
        <f t="shared" si="387"/>
        <v/>
      </c>
      <c r="AG386" s="198" t="str">
        <f t="shared" si="388"/>
        <v/>
      </c>
      <c r="AH386" s="198" t="str">
        <f t="shared" si="389"/>
        <v/>
      </c>
      <c r="AI386" s="198" t="str">
        <f t="shared" si="385"/>
        <v/>
      </c>
      <c r="AJ386" s="198" t="str">
        <f t="shared" si="390"/>
        <v/>
      </c>
      <c r="AK386" s="198" t="str">
        <f>IF(B386="","",SUM(F384,J385,L383,O382,T389,Y388,AC387))</f>
        <v/>
      </c>
      <c r="AL386" s="198" t="str">
        <f t="shared" si="391"/>
        <v/>
      </c>
      <c r="AM386" s="123" t="str">
        <f t="shared" si="392"/>
        <v/>
      </c>
      <c r="AN386" s="124"/>
      <c r="AP386" s="41"/>
      <c r="AQ386" s="44"/>
      <c r="AR386" s="41"/>
      <c r="AS386" s="42" t="str">
        <f>IF(F384="","",IF(F386="","",IF(F384&lt;F386,"V",IF(F384&gt;F386,"D","N"))))</f>
        <v/>
      </c>
      <c r="AT386" s="41"/>
      <c r="AU386" s="41"/>
      <c r="AV386" s="41"/>
      <c r="AW386" s="43" t="str">
        <f>IF(J385="","",IF(J386="","",IF(J385&lt;J386,"V",IF(J385&gt;J386,"D","N"))))</f>
        <v/>
      </c>
      <c r="AX386" s="44"/>
      <c r="AY386" s="43" t="str">
        <f>IF(L383="","",IF(L386="","",IF(L383&lt;L386,"V",IF(L383&gt;L386,"D","N"))))</f>
        <v/>
      </c>
      <c r="AZ386" s="41"/>
      <c r="BA386" s="41"/>
      <c r="BB386" s="43" t="str">
        <f>IF(O382="","",IF(O386="","",IF(O382&lt;O386,"V",IF(O382&gt;O386,"D","N"))))</f>
        <v/>
      </c>
      <c r="BC386" s="41"/>
      <c r="BD386" s="44"/>
      <c r="BE386" s="44"/>
      <c r="BF386" s="44"/>
      <c r="BG386" s="42" t="str">
        <f>IF(T386="","",IF(T389="","",IF(T386&gt;T389,"V",IF(T386&lt;T389,"D","N"))))</f>
        <v/>
      </c>
      <c r="BH386" s="44"/>
      <c r="BI386" s="44"/>
      <c r="BJ386" s="44"/>
      <c r="BK386" s="44"/>
      <c r="BL386" s="42" t="str">
        <f>IF(Y386="","",IF(Y388="","",IF(Y386&gt;Y388,"V",IF(Y386&lt;Y388,"D","N"))))</f>
        <v/>
      </c>
      <c r="BM386" s="44"/>
      <c r="BN386" s="44"/>
      <c r="BO386" s="44"/>
      <c r="BP386" s="42" t="str">
        <f>IF(AC386="","",IF(AC387="","",IF(AC386&gt;AC387,"V",IF(AC386&lt;AC387,"D","N"))))</f>
        <v/>
      </c>
      <c r="BQ386" s="44"/>
      <c r="BR386" s="27" t="str">
        <f t="shared" si="393"/>
        <v/>
      </c>
      <c r="BS386" s="112" t="str">
        <f t="shared" si="394"/>
        <v/>
      </c>
      <c r="BT386" s="122"/>
    </row>
    <row r="387" spans="1:72" ht="15" customHeight="1">
      <c r="A387" s="97"/>
      <c r="B387" s="203"/>
      <c r="C387" s="219"/>
      <c r="D387" s="219"/>
      <c r="E387" s="218"/>
      <c r="F387" s="219"/>
      <c r="G387" s="257" t="str">
        <f>IF($E$7="OUI","A","")</f>
        <v/>
      </c>
      <c r="H387" s="219"/>
      <c r="I387" s="218"/>
      <c r="J387" s="219"/>
      <c r="K387" s="218"/>
      <c r="L387" s="219"/>
      <c r="M387" s="257" t="str">
        <f>IF($E$7="OUI","A","")</f>
        <v/>
      </c>
      <c r="N387" s="249"/>
      <c r="O387" s="219"/>
      <c r="P387" s="218"/>
      <c r="Q387" s="219"/>
      <c r="R387" s="257" t="str">
        <f>IF($E$7="OUI","A","")</f>
        <v/>
      </c>
      <c r="S387" s="249"/>
      <c r="T387" s="219"/>
      <c r="U387" s="219"/>
      <c r="V387" s="218"/>
      <c r="W387" s="219"/>
      <c r="X387" s="257" t="str">
        <f>IF($E$7="OUI","A","")</f>
        <v/>
      </c>
      <c r="Y387" s="219"/>
      <c r="Z387" s="218"/>
      <c r="AA387" s="219"/>
      <c r="AB387" s="219"/>
      <c r="AC387" s="218"/>
      <c r="AD387" s="219"/>
      <c r="AE387" s="198" t="str">
        <f t="shared" si="386"/>
        <v/>
      </c>
      <c r="AF387" s="198" t="str">
        <f t="shared" si="387"/>
        <v/>
      </c>
      <c r="AG387" s="198" t="str">
        <f t="shared" si="388"/>
        <v/>
      </c>
      <c r="AH387" s="198" t="str">
        <f t="shared" si="389"/>
        <v/>
      </c>
      <c r="AI387" s="198" t="str">
        <f t="shared" si="385"/>
        <v/>
      </c>
      <c r="AJ387" s="198" t="str">
        <f t="shared" si="390"/>
        <v/>
      </c>
      <c r="AK387" s="198" t="str">
        <f>IF(B387="","",SUM(E385,I384,K382,P383,V388,Z389,AC386))</f>
        <v/>
      </c>
      <c r="AL387" s="198" t="str">
        <f t="shared" si="391"/>
        <v/>
      </c>
      <c r="AM387" s="123" t="str">
        <f t="shared" si="392"/>
        <v/>
      </c>
      <c r="AN387" s="124"/>
      <c r="AP387" s="41"/>
      <c r="AQ387" s="44"/>
      <c r="AR387" s="43" t="str">
        <f>IF(E385="","",IF(E387="","",IF(E385&lt;E387,"V",IF(E385&gt;E387,"D","N"))))</f>
        <v/>
      </c>
      <c r="AS387" s="41"/>
      <c r="AT387" s="41"/>
      <c r="AU387" s="44"/>
      <c r="AV387" s="43" t="str">
        <f>IF(I384="","",IF(I387="","",IF(I384&lt;I387,"V",IF(I384&gt;I387,"D","N"))))</f>
        <v/>
      </c>
      <c r="AW387" s="41"/>
      <c r="AX387" s="43" t="str">
        <f>IF(K382="","",IF(K387="","",IF(K382&lt;K387,"V",IF(K382&gt;K387,"D","N"))))</f>
        <v/>
      </c>
      <c r="AY387" s="44"/>
      <c r="AZ387" s="41"/>
      <c r="BA387" s="44"/>
      <c r="BB387" s="44"/>
      <c r="BC387" s="42" t="str">
        <f>IF(P383="","",IF(P387="","",IF(P383&lt;P387,"V",IF(P383&gt;P387,"D","N"))))</f>
        <v/>
      </c>
      <c r="BD387" s="41"/>
      <c r="BE387" s="41"/>
      <c r="BF387" s="41"/>
      <c r="BG387" s="41"/>
      <c r="BH387" s="41"/>
      <c r="BI387" s="43" t="str">
        <f>IF(V387="","",IF(V388="","",IF(V387&gt;V388,"V",IF(V387&lt;V388,"D","N"))))</f>
        <v/>
      </c>
      <c r="BJ387" s="41"/>
      <c r="BK387" s="41"/>
      <c r="BL387" s="41"/>
      <c r="BM387" s="43" t="str">
        <f>IF(Z387="","",IF(Z389="","",IF(Z387&gt;Z389,"V",IF(Z387&lt;Z389,"D","N"))))</f>
        <v/>
      </c>
      <c r="BN387" s="41"/>
      <c r="BO387" s="41"/>
      <c r="BP387" s="43" t="str">
        <f>IF(AC386="","",IF(AC387="","",IF(AC386&lt;AC387,"V",IF(AC386&gt;AC387,"D","N"))))</f>
        <v/>
      </c>
      <c r="BQ387" s="41"/>
      <c r="BR387" s="27" t="str">
        <f t="shared" si="393"/>
        <v/>
      </c>
      <c r="BS387" s="112" t="str">
        <f t="shared" si="394"/>
        <v/>
      </c>
      <c r="BT387" s="122"/>
    </row>
    <row r="388" spans="1:72" ht="15" customHeight="1">
      <c r="A388" s="97"/>
      <c r="B388" s="203"/>
      <c r="C388" s="218"/>
      <c r="D388" s="219"/>
      <c r="E388" s="219"/>
      <c r="F388" s="257" t="str">
        <f>IF($E$7="OUI","A","")</f>
        <v/>
      </c>
      <c r="G388" s="219"/>
      <c r="H388" s="218"/>
      <c r="I388" s="219"/>
      <c r="J388" s="219"/>
      <c r="K388" s="219"/>
      <c r="L388" s="257" t="str">
        <f>IF($E$7="OUI","A","")</f>
        <v/>
      </c>
      <c r="M388" s="219"/>
      <c r="N388" s="218"/>
      <c r="O388" s="219"/>
      <c r="P388" s="219"/>
      <c r="Q388" s="218"/>
      <c r="R388" s="219"/>
      <c r="S388" s="219"/>
      <c r="T388" s="257" t="str">
        <f>IF($E$7="OUI","A","")</f>
        <v/>
      </c>
      <c r="U388" s="219"/>
      <c r="V388" s="218"/>
      <c r="W388" s="219"/>
      <c r="X388" s="219"/>
      <c r="Y388" s="218"/>
      <c r="Z388" s="219"/>
      <c r="AA388" s="219"/>
      <c r="AB388" s="219"/>
      <c r="AC388" s="219"/>
      <c r="AD388" s="218"/>
      <c r="AE388" s="198" t="str">
        <f t="shared" si="386"/>
        <v/>
      </c>
      <c r="AF388" s="198" t="str">
        <f t="shared" si="387"/>
        <v/>
      </c>
      <c r="AG388" s="198" t="str">
        <f t="shared" si="388"/>
        <v/>
      </c>
      <c r="AH388" s="198" t="str">
        <f t="shared" si="389"/>
        <v/>
      </c>
      <c r="AI388" s="198" t="str">
        <f t="shared" si="385"/>
        <v/>
      </c>
      <c r="AJ388" s="198" t="str">
        <f t="shared" si="390"/>
        <v/>
      </c>
      <c r="AK388" s="198" t="str">
        <f>IF(B388="","",SUM(C382,H383,N385,Q384,V387,Y386,AD389))</f>
        <v/>
      </c>
      <c r="AL388" s="198" t="str">
        <f t="shared" si="391"/>
        <v/>
      </c>
      <c r="AM388" s="123" t="str">
        <f t="shared" si="392"/>
        <v/>
      </c>
      <c r="AN388" s="124"/>
      <c r="AP388" s="43" t="str">
        <f>IF(C382="","",IF(C388="","",IF(C382&lt;C388,"V",IF(C382&gt;C388,"D","N"))))</f>
        <v/>
      </c>
      <c r="AQ388" s="44"/>
      <c r="AR388" s="41"/>
      <c r="AS388" s="41"/>
      <c r="AT388" s="41"/>
      <c r="AU388" s="42" t="str">
        <f>IF(H383="","",IF(H388="","",IF(H383&lt;H388,"V",IF(H383&gt;H388,"D","N"))))</f>
        <v/>
      </c>
      <c r="AV388" s="41"/>
      <c r="AW388" s="41"/>
      <c r="AX388" s="41"/>
      <c r="AY388" s="44"/>
      <c r="AZ388" s="41"/>
      <c r="BA388" s="42" t="str">
        <f>IF(N385="","",IF(N388="","",IF(N385&lt;N388,"V",IF(N385&gt;N388,"D","N"))))</f>
        <v/>
      </c>
      <c r="BB388" s="44"/>
      <c r="BC388" s="44"/>
      <c r="BD388" s="43" t="str">
        <f>IF(Q384="","",IF(Q388="","",IF(Q384&lt;Q388,"V",IF(Q384&gt;Q388,"D","N"))))</f>
        <v/>
      </c>
      <c r="BE388" s="41"/>
      <c r="BF388" s="41"/>
      <c r="BG388" s="41"/>
      <c r="BH388" s="41"/>
      <c r="BI388" s="43" t="str">
        <f>IF(V387="","",IF(V388="","",IF(V387&lt;V388,"V",IF(V387&gt;V388,"D","N"))))</f>
        <v/>
      </c>
      <c r="BJ388" s="41"/>
      <c r="BK388" s="41"/>
      <c r="BL388" s="43" t="str">
        <f>IF(Y386="","",IF(Y388="","",IF(Y386&lt;Y388,"V",IF(Y386&gt;Y388,"D","N"))))</f>
        <v/>
      </c>
      <c r="BM388" s="41"/>
      <c r="BN388" s="41"/>
      <c r="BO388" s="41"/>
      <c r="BP388" s="41"/>
      <c r="BQ388" s="43" t="str">
        <f>IF(AD388="","",IF(AD389="","",IF(AD388&gt;AD389,"V",IF(AD388&lt;AD389,"D","N"))))</f>
        <v/>
      </c>
      <c r="BR388" s="27" t="str">
        <f t="shared" si="393"/>
        <v/>
      </c>
      <c r="BS388" s="112" t="str">
        <f t="shared" si="394"/>
        <v/>
      </c>
      <c r="BT388" s="122"/>
    </row>
    <row r="389" spans="1:72" ht="15" customHeight="1">
      <c r="A389" s="97"/>
      <c r="B389" s="203"/>
      <c r="C389" s="219"/>
      <c r="D389" s="218"/>
      <c r="E389" s="219"/>
      <c r="F389" s="219"/>
      <c r="G389" s="218"/>
      <c r="H389" s="219"/>
      <c r="I389" s="257" t="str">
        <f>IF($E$7="OUI","A","")</f>
        <v/>
      </c>
      <c r="J389" s="249"/>
      <c r="K389" s="219"/>
      <c r="L389" s="219"/>
      <c r="M389" s="218"/>
      <c r="N389" s="219"/>
      <c r="O389" s="257" t="str">
        <f>IF($E$7="OUI","A","")</f>
        <v/>
      </c>
      <c r="P389" s="219"/>
      <c r="Q389" s="219"/>
      <c r="R389" s="218"/>
      <c r="S389" s="219"/>
      <c r="T389" s="218"/>
      <c r="U389" s="219"/>
      <c r="V389" s="219"/>
      <c r="W389" s="257" t="str">
        <f>IF($E$7="OUI","A","")</f>
        <v/>
      </c>
      <c r="X389" s="219"/>
      <c r="Y389" s="219"/>
      <c r="Z389" s="218"/>
      <c r="AA389" s="219"/>
      <c r="AB389" s="257" t="str">
        <f>IF($E$7="OUI","A","")</f>
        <v/>
      </c>
      <c r="AC389" s="219"/>
      <c r="AD389" s="218"/>
      <c r="AE389" s="198" t="str">
        <f t="shared" si="386"/>
        <v/>
      </c>
      <c r="AF389" s="198" t="str">
        <f t="shared" si="387"/>
        <v/>
      </c>
      <c r="AG389" s="198" t="str">
        <f t="shared" si="388"/>
        <v/>
      </c>
      <c r="AH389" s="198" t="str">
        <f t="shared" si="389"/>
        <v/>
      </c>
      <c r="AI389" s="198" t="str">
        <f t="shared" si="385"/>
        <v/>
      </c>
      <c r="AJ389" s="198" t="str">
        <f t="shared" si="390"/>
        <v/>
      </c>
      <c r="AK389" s="198" t="str">
        <f>IF(B389="","",SUM(D383,G382,M384,R385,T386,Z387,AD388))</f>
        <v/>
      </c>
      <c r="AL389" s="198" t="str">
        <f t="shared" si="391"/>
        <v/>
      </c>
      <c r="AM389" s="123" t="str">
        <f t="shared" si="392"/>
        <v/>
      </c>
      <c r="AN389" s="124"/>
      <c r="AP389" s="41"/>
      <c r="AQ389" s="42" t="str">
        <f>IF(D383="","",IF(D389="","",IF(D383&lt;D389,"V",IF(D383&gt;D389,"D","N"))))</f>
        <v/>
      </c>
      <c r="AR389" s="41"/>
      <c r="AS389" s="41"/>
      <c r="AT389" s="43" t="str">
        <f>IF(G382="","",IF(G389="","",IF(G382&lt;G389,"V",IF(G382&gt;G389,"D","N"))))</f>
        <v/>
      </c>
      <c r="AU389" s="44"/>
      <c r="AV389" s="41"/>
      <c r="AW389" s="41"/>
      <c r="AX389" s="41"/>
      <c r="AY389" s="44"/>
      <c r="AZ389" s="43" t="str">
        <f>IF(M384="","",IF(M389="","",IF(M384&lt;M389,"V",IF(M384&gt;M389,"D","N"))))</f>
        <v/>
      </c>
      <c r="BA389" s="44"/>
      <c r="BB389" s="44"/>
      <c r="BC389" s="41"/>
      <c r="BD389" s="41"/>
      <c r="BE389" s="43" t="str">
        <f>IF(R385="","",IF(R389="","",IF(R385&lt;R389,"V",IF(R385&gt;R389,"D","N"))))</f>
        <v/>
      </c>
      <c r="BF389" s="41"/>
      <c r="BG389" s="43" t="str">
        <f>IF(T386="","",IF(T389="","",IF(T386&lt;T389,"V",IF(T386&gt;T389,"D","N"))))</f>
        <v/>
      </c>
      <c r="BH389" s="41"/>
      <c r="BI389" s="41"/>
      <c r="BJ389" s="41"/>
      <c r="BK389" s="41"/>
      <c r="BL389" s="41"/>
      <c r="BM389" s="43" t="str">
        <f>IF(Z387="","",IF(Z389="","",IF(Z387&lt;Z389,"V",IF(Z387&gt;Z389,"D","N"))))</f>
        <v/>
      </c>
      <c r="BN389" s="41"/>
      <c r="BO389" s="41"/>
      <c r="BP389" s="41"/>
      <c r="BQ389" s="43" t="str">
        <f>IF(AD388="","",IF(AD389="","",IF(AD388&lt;AD389,"V",IF(AD388&gt;AD389,"D","N"))))</f>
        <v/>
      </c>
      <c r="BR389" s="27" t="str">
        <f t="shared" si="393"/>
        <v/>
      </c>
      <c r="BS389" s="112" t="str">
        <f t="shared" si="394"/>
        <v/>
      </c>
      <c r="BT389" s="122"/>
    </row>
    <row r="390" spans="1:72">
      <c r="A390" s="97"/>
    </row>
    <row r="391" spans="1:72">
      <c r="A391" s="97"/>
    </row>
    <row r="392" spans="1:72" ht="15" customHeight="1">
      <c r="A392" s="97"/>
      <c r="B392" s="244" t="s">
        <v>313</v>
      </c>
      <c r="C392" s="33"/>
      <c r="D392" s="34"/>
      <c r="E392" s="172"/>
      <c r="F392" s="34"/>
      <c r="G392" s="34"/>
      <c r="H392" s="34"/>
      <c r="I392" s="176"/>
      <c r="J392" s="34"/>
      <c r="K392" s="34"/>
      <c r="L392" s="176"/>
      <c r="M392" s="34"/>
      <c r="N392" s="34"/>
      <c r="O392" s="34"/>
      <c r="P392" s="34" t="s">
        <v>366</v>
      </c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5"/>
      <c r="AE392" s="177"/>
      <c r="AF392" s="34"/>
      <c r="AG392" s="34" t="str">
        <f>"SUIVI DES MATCHS (G="&amp;IF($E$4="",0,$E$4)&amp;"pts / N="&amp;IF($E$5="",0,$E$5)&amp;"pts / P="&amp;IF($E$6="",0,$E$6)&amp;"pts)"</f>
        <v>SUIVI DES MATCHS (G=0pts / N=0pts / P=0pts)</v>
      </c>
      <c r="AH392" s="34"/>
      <c r="AI392" s="179"/>
      <c r="AJ392" s="33"/>
      <c r="AK392" s="34" t="s">
        <v>221</v>
      </c>
      <c r="AL392" s="35"/>
      <c r="AM392" s="290" t="s">
        <v>349</v>
      </c>
      <c r="AN392" s="229" t="s">
        <v>349</v>
      </c>
      <c r="AP392" s="52"/>
      <c r="AQ392" s="46"/>
      <c r="AR392" s="47"/>
      <c r="AS392" s="46"/>
      <c r="AT392" s="46"/>
      <c r="AU392" s="46"/>
      <c r="AV392" s="46"/>
      <c r="AW392" s="46"/>
      <c r="AX392" s="46"/>
      <c r="AY392" s="48"/>
      <c r="AZ392" s="46"/>
      <c r="BA392" s="46"/>
      <c r="BB392" s="46"/>
      <c r="BC392" s="46" t="s">
        <v>230</v>
      </c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108" t="s">
        <v>334</v>
      </c>
      <c r="BS392" s="108" t="s">
        <v>229</v>
      </c>
      <c r="BT392" s="121"/>
    </row>
    <row r="393" spans="1:72" ht="15" customHeight="1">
      <c r="A393" s="97"/>
      <c r="B393" s="32" t="s">
        <v>317</v>
      </c>
      <c r="C393" s="32" t="s">
        <v>217</v>
      </c>
      <c r="D393" s="32" t="s">
        <v>218</v>
      </c>
      <c r="E393" s="32" t="s">
        <v>219</v>
      </c>
      <c r="F393" s="32" t="s">
        <v>241</v>
      </c>
      <c r="G393" s="32" t="s">
        <v>242</v>
      </c>
      <c r="H393" s="32" t="s">
        <v>243</v>
      </c>
      <c r="I393" s="32" t="s">
        <v>246</v>
      </c>
      <c r="J393" s="32" t="s">
        <v>247</v>
      </c>
      <c r="K393" s="32" t="s">
        <v>248</v>
      </c>
      <c r="L393" s="32" t="s">
        <v>249</v>
      </c>
      <c r="M393" s="32" t="s">
        <v>250</v>
      </c>
      <c r="N393" s="32" t="s">
        <v>251</v>
      </c>
      <c r="O393" s="32" t="s">
        <v>252</v>
      </c>
      <c r="P393" s="32" t="s">
        <v>253</v>
      </c>
      <c r="Q393" s="32" t="s">
        <v>254</v>
      </c>
      <c r="R393" s="32" t="s">
        <v>255</v>
      </c>
      <c r="S393" s="32" t="s">
        <v>256</v>
      </c>
      <c r="T393" s="32" t="s">
        <v>257</v>
      </c>
      <c r="U393" s="32" t="s">
        <v>258</v>
      </c>
      <c r="V393" s="32" t="s">
        <v>259</v>
      </c>
      <c r="W393" s="32" t="s">
        <v>260</v>
      </c>
      <c r="X393" s="32" t="s">
        <v>261</v>
      </c>
      <c r="Y393" s="32" t="s">
        <v>262</v>
      </c>
      <c r="Z393" s="32" t="s">
        <v>263</v>
      </c>
      <c r="AA393" s="32" t="s">
        <v>264</v>
      </c>
      <c r="AB393" s="32" t="s">
        <v>265</v>
      </c>
      <c r="AC393" s="32" t="s">
        <v>266</v>
      </c>
      <c r="AD393" s="32" t="s">
        <v>267</v>
      </c>
      <c r="AE393" s="32" t="s">
        <v>222</v>
      </c>
      <c r="AF393" s="32" t="s">
        <v>223</v>
      </c>
      <c r="AG393" s="32" t="s">
        <v>224</v>
      </c>
      <c r="AH393" s="32" t="s">
        <v>225</v>
      </c>
      <c r="AI393" s="32" t="s">
        <v>220</v>
      </c>
      <c r="AJ393" s="32" t="s">
        <v>226</v>
      </c>
      <c r="AK393" s="32" t="s">
        <v>227</v>
      </c>
      <c r="AL393" s="32" t="s">
        <v>270</v>
      </c>
      <c r="AM393" s="291"/>
      <c r="AN393" s="245" t="s">
        <v>368</v>
      </c>
      <c r="AP393" s="30" t="s">
        <v>217</v>
      </c>
      <c r="AQ393" s="30" t="s">
        <v>218</v>
      </c>
      <c r="AR393" s="30" t="s">
        <v>219</v>
      </c>
      <c r="AS393" s="30" t="s">
        <v>241</v>
      </c>
      <c r="AT393" s="30" t="s">
        <v>242</v>
      </c>
      <c r="AU393" s="30" t="s">
        <v>243</v>
      </c>
      <c r="AV393" s="30" t="s">
        <v>246</v>
      </c>
      <c r="AW393" s="30" t="s">
        <v>247</v>
      </c>
      <c r="AX393" s="30" t="s">
        <v>248</v>
      </c>
      <c r="AY393" s="30" t="s">
        <v>249</v>
      </c>
      <c r="AZ393" s="30" t="s">
        <v>250</v>
      </c>
      <c r="BA393" s="30" t="s">
        <v>251</v>
      </c>
      <c r="BB393" s="30" t="s">
        <v>252</v>
      </c>
      <c r="BC393" s="30" t="s">
        <v>253</v>
      </c>
      <c r="BD393" s="30" t="s">
        <v>254</v>
      </c>
      <c r="BE393" s="30" t="s">
        <v>255</v>
      </c>
      <c r="BF393" s="30" t="s">
        <v>256</v>
      </c>
      <c r="BG393" s="30" t="s">
        <v>257</v>
      </c>
      <c r="BH393" s="30" t="s">
        <v>258</v>
      </c>
      <c r="BI393" s="30" t="s">
        <v>259</v>
      </c>
      <c r="BJ393" s="30" t="s">
        <v>260</v>
      </c>
      <c r="BK393" s="30" t="s">
        <v>261</v>
      </c>
      <c r="BL393" s="30" t="s">
        <v>262</v>
      </c>
      <c r="BM393" s="30" t="s">
        <v>263</v>
      </c>
      <c r="BN393" s="30" t="s">
        <v>264</v>
      </c>
      <c r="BO393" s="30" t="s">
        <v>265</v>
      </c>
      <c r="BP393" s="30" t="s">
        <v>266</v>
      </c>
      <c r="BQ393" s="30" t="s">
        <v>267</v>
      </c>
      <c r="BR393" s="110" t="s">
        <v>335</v>
      </c>
      <c r="BS393" s="110" t="s">
        <v>336</v>
      </c>
      <c r="BT393" s="121"/>
    </row>
    <row r="394" spans="1:72" ht="15" customHeight="1">
      <c r="A394" s="97"/>
      <c r="B394" s="203"/>
      <c r="C394" s="218"/>
      <c r="D394" s="219"/>
      <c r="E394" s="257" t="str">
        <f>IF($E$7="OUI","A","")</f>
        <v/>
      </c>
      <c r="F394" s="219"/>
      <c r="G394" s="218"/>
      <c r="H394" s="219"/>
      <c r="I394" s="219"/>
      <c r="J394" s="219"/>
      <c r="K394" s="218"/>
      <c r="L394" s="219"/>
      <c r="M394" s="249"/>
      <c r="N394" s="219"/>
      <c r="O394" s="218"/>
      <c r="P394" s="219"/>
      <c r="Q394" s="219"/>
      <c r="R394" s="249"/>
      <c r="S394" s="257" t="str">
        <f>IF($E$7="OUI","A","")</f>
        <v/>
      </c>
      <c r="T394" s="219"/>
      <c r="U394" s="218"/>
      <c r="V394" s="219"/>
      <c r="W394" s="218"/>
      <c r="X394" s="219"/>
      <c r="Y394" s="249"/>
      <c r="Z394" s="219"/>
      <c r="AA394" s="218"/>
      <c r="AB394" s="219"/>
      <c r="AC394" s="257" t="str">
        <f>IF($E$7="OUI","A","")</f>
        <v/>
      </c>
      <c r="AD394" s="219"/>
      <c r="AE394" s="198" t="str">
        <f>IF(B394="","",COUNT(C394:AD394))</f>
        <v/>
      </c>
      <c r="AF394" s="198" t="str">
        <f>IF(B394="","",COUNTIF($AP394:$BQ394,"V"))</f>
        <v/>
      </c>
      <c r="AG394" s="198" t="str">
        <f>IF(B394="","",COUNTIF($AP394:$BQ394,"N"))</f>
        <v/>
      </c>
      <c r="AH394" s="198" t="str">
        <f>IF(B394="","",COUNTIF($AP394:$BQ394,"D"))</f>
        <v/>
      </c>
      <c r="AI394" s="198" t="str">
        <f t="shared" ref="AI394:AI401" si="395">IF(B394="","",(AF394*$E$4)+(AG394*$E$5)+(AH394*$E$6))</f>
        <v/>
      </c>
      <c r="AJ394" s="198" t="str">
        <f>IF(B394="","",SUM(C394:AD394))</f>
        <v/>
      </c>
      <c r="AK394" s="198" t="str">
        <f>IF(B394="","",SUM(C400,G401,K399,O398,U397,W396,AA395))</f>
        <v/>
      </c>
      <c r="AL394" s="198" t="str">
        <f>IF(B394="","",AJ394-AK394)</f>
        <v/>
      </c>
      <c r="AM394" s="123" t="str">
        <f>IF(B394="","",IF(BS394=1,"1er",IF(BS394=2,"2ème",IF(BS394=3,"3ème",IF(BS394=4,"4ème",IF(BS394=5,"5ème",IF(BS394=6,"6ème",IF(BS394=7,"7ème",IF(BS394=8,"8ème","")))))))))</f>
        <v/>
      </c>
      <c r="AN394" s="124"/>
      <c r="AP394" s="43" t="str">
        <f>IF(C394="","",IF(C400="","",IF(C394&gt;C400,"V",IF(C394&lt;C400,"D","N"))))</f>
        <v/>
      </c>
      <c r="AQ394" s="41"/>
      <c r="AR394" s="44"/>
      <c r="AS394" s="41"/>
      <c r="AT394" s="43" t="str">
        <f>IF(G394="","",IF(G401="","",IF(G394&gt;G401,"V",IF(G394&lt;G401,"D","N"))))</f>
        <v/>
      </c>
      <c r="AU394" s="44"/>
      <c r="AV394" s="41"/>
      <c r="AW394" s="41"/>
      <c r="AX394" s="43" t="str">
        <f>IF(K394="","",IF(K399="","",IF(K394&gt;K399,"V",IF(K394&lt;K399,"D","N"))))</f>
        <v/>
      </c>
      <c r="AY394" s="41"/>
      <c r="AZ394" s="44"/>
      <c r="BA394" s="41"/>
      <c r="BB394" s="43" t="str">
        <f>IF(O394="","",IF(O398="","",IF(O394&gt;O398,"V",IF(O394&lt;O398,"D","N"))))</f>
        <v/>
      </c>
      <c r="BC394" s="44"/>
      <c r="BD394" s="44"/>
      <c r="BE394" s="44"/>
      <c r="BF394" s="44"/>
      <c r="BG394" s="44"/>
      <c r="BH394" s="42" t="str">
        <f>IF(U394="","",IF(U397="","",IF(U394&gt;U397,"V",IF(U394&lt;U397,"D","N"))))</f>
        <v/>
      </c>
      <c r="BI394" s="44"/>
      <c r="BJ394" s="42" t="str">
        <f>IF(W394="","",IF(W396="","",IF(W394&gt;W396,"V",IF(W394&lt;W396,"D","N"))))</f>
        <v/>
      </c>
      <c r="BK394" s="44"/>
      <c r="BL394" s="44"/>
      <c r="BM394" s="44"/>
      <c r="BN394" s="42" t="str">
        <f>IF(AA394="","",IF(AA395="","",IF(AA394&gt;AA395,"V",IF(AA394&lt;AA395,"D","N"))))</f>
        <v/>
      </c>
      <c r="BO394" s="44"/>
      <c r="BP394" s="44"/>
      <c r="BQ394" s="44"/>
      <c r="BR394" s="27" t="str">
        <f>IF(B394="","",IF(AE394=0,"",AI394*1000000+AL394*1000+AJ394))</f>
        <v/>
      </c>
      <c r="BS394" s="112" t="str">
        <f>IF(BR394="","",RANK(BR394,$BR$394:$BR$401,0))</f>
        <v/>
      </c>
      <c r="BT394" s="122"/>
    </row>
    <row r="395" spans="1:72" ht="15" customHeight="1">
      <c r="A395" s="97"/>
      <c r="B395" s="203"/>
      <c r="C395" s="219"/>
      <c r="D395" s="218"/>
      <c r="E395" s="219"/>
      <c r="F395" s="219"/>
      <c r="G395" s="219"/>
      <c r="H395" s="218"/>
      <c r="I395" s="219"/>
      <c r="J395" s="257" t="str">
        <f>IF($E$7="OUI","A","")</f>
        <v/>
      </c>
      <c r="K395" s="219"/>
      <c r="L395" s="218"/>
      <c r="M395" s="219"/>
      <c r="N395" s="257" t="str">
        <f>IF($E$7="OUI","A","")</f>
        <v/>
      </c>
      <c r="O395" s="219"/>
      <c r="P395" s="218"/>
      <c r="Q395" s="219"/>
      <c r="R395" s="219"/>
      <c r="S395" s="218"/>
      <c r="T395" s="219"/>
      <c r="U395" s="219"/>
      <c r="V395" s="219"/>
      <c r="W395" s="219"/>
      <c r="X395" s="218"/>
      <c r="Y395" s="219"/>
      <c r="Z395" s="219"/>
      <c r="AA395" s="218"/>
      <c r="AB395" s="219"/>
      <c r="AC395" s="249"/>
      <c r="AD395" s="257" t="str">
        <f>IF($E$7="OUI","A","")</f>
        <v/>
      </c>
      <c r="AE395" s="198" t="str">
        <f t="shared" ref="AE395:AE401" si="396">IF(B395="","",COUNT(C395:AD395))</f>
        <v/>
      </c>
      <c r="AF395" s="198" t="str">
        <f t="shared" ref="AF395:AF401" si="397">IF(B395="","",COUNTIF($AP395:$BQ395,"V"))</f>
        <v/>
      </c>
      <c r="AG395" s="198" t="str">
        <f t="shared" ref="AG395:AG401" si="398">IF(B395="","",COUNTIF($AP395:$BQ395,"N"))</f>
        <v/>
      </c>
      <c r="AH395" s="198" t="str">
        <f t="shared" ref="AH395:AH401" si="399">IF(B395="","",COUNTIF($AP395:$BQ395,"D"))</f>
        <v/>
      </c>
      <c r="AI395" s="198" t="str">
        <f t="shared" si="395"/>
        <v/>
      </c>
      <c r="AJ395" s="198" t="str">
        <f t="shared" ref="AJ395:AJ401" si="400">IF(B395="","",SUM(C395:AD395))</f>
        <v/>
      </c>
      <c r="AK395" s="198" t="str">
        <f>IF(B395="","",SUM(D401,H400,L398,P399,S396,X397,AA394))</f>
        <v/>
      </c>
      <c r="AL395" s="198" t="str">
        <f t="shared" ref="AL395:AL401" si="401">IF(B395="","",AJ395-AK395)</f>
        <v/>
      </c>
      <c r="AM395" s="123" t="str">
        <f t="shared" ref="AM395:AM401" si="402">IF(B395="","",IF(BS395=1,"1er",IF(BS395=2,"2ème",IF(BS395=3,"3ème",IF(BS395=4,"4ème",IF(BS395=5,"5ème",IF(BS395=6,"6ème",IF(BS395=7,"7ème",IF(BS395=8,"8ème","")))))))))</f>
        <v/>
      </c>
      <c r="AN395" s="124"/>
      <c r="AP395" s="41"/>
      <c r="AQ395" s="43" t="str">
        <f>IF(D395="","",IF(D401="","",IF(D395&gt;D401,"V",IF(D395&lt;D401,"D","N"))))</f>
        <v/>
      </c>
      <c r="AR395" s="44"/>
      <c r="AS395" s="41"/>
      <c r="AT395" s="41"/>
      <c r="AU395" s="43" t="str">
        <f>IF(H395="","",IF(H400="","",IF(H395&gt;H400,"V",IF(H395&lt;H400,"D","N"))))</f>
        <v/>
      </c>
      <c r="AV395" s="41"/>
      <c r="AW395" s="44"/>
      <c r="AX395" s="44"/>
      <c r="AY395" s="43" t="str">
        <f>IF(L395="","",IF(L398="","",IF(L395&gt;L398,"V",IF(L395&lt;L398,"D","N"))))</f>
        <v/>
      </c>
      <c r="AZ395" s="41"/>
      <c r="BA395" s="44"/>
      <c r="BB395" s="44"/>
      <c r="BC395" s="43" t="str">
        <f>IF(P395="","",IF(P399="","",IF(P395&gt;P399,"V",IF(P395&lt;P399,"D","N"))))</f>
        <v/>
      </c>
      <c r="BD395" s="41"/>
      <c r="BE395" s="41"/>
      <c r="BF395" s="43" t="str">
        <f>IF(S395="","",IF(S396="","",IF(S395&gt;S396,"V",IF(S395&lt;S396,"D","N"))))</f>
        <v/>
      </c>
      <c r="BG395" s="41"/>
      <c r="BH395" s="41"/>
      <c r="BI395" s="41"/>
      <c r="BJ395" s="41"/>
      <c r="BK395" s="43" t="str">
        <f>IF(X395="","",IF(X397="","",IF(X395&gt;X397,"V",IF(X395&lt;X397,"D","N"))))</f>
        <v/>
      </c>
      <c r="BL395" s="41"/>
      <c r="BM395" s="41"/>
      <c r="BN395" s="43" t="str">
        <f>IF(AA394="","",IF(AA395="","",IF(AA394&lt;AA395,"V",IF(AA394&gt;AA395,"D","N"))))</f>
        <v/>
      </c>
      <c r="BO395" s="41"/>
      <c r="BP395" s="41"/>
      <c r="BQ395" s="41"/>
      <c r="BR395" s="27" t="str">
        <f t="shared" ref="BR395:BR401" si="403">IF(B395="","",IF(AE395=0,"",AI395*1000000+AL395*1000+AJ395))</f>
        <v/>
      </c>
      <c r="BS395" s="112" t="str">
        <f t="shared" ref="BS395:BS401" si="404">IF(BR395="","",RANK(BR395,$BR$394:$BR$401,0))</f>
        <v/>
      </c>
      <c r="BT395" s="122"/>
    </row>
    <row r="396" spans="1:72" ht="15" customHeight="1">
      <c r="A396" s="97"/>
      <c r="B396" s="203"/>
      <c r="C396" s="249"/>
      <c r="D396" s="257" t="str">
        <f>IF($E$7="OUI","A","")</f>
        <v/>
      </c>
      <c r="E396" s="219"/>
      <c r="F396" s="218"/>
      <c r="G396" s="219"/>
      <c r="H396" s="219"/>
      <c r="I396" s="218"/>
      <c r="J396" s="219"/>
      <c r="K396" s="257" t="str">
        <f>IF($E$7="OUI","A","")</f>
        <v/>
      </c>
      <c r="L396" s="219"/>
      <c r="M396" s="218"/>
      <c r="N396" s="219"/>
      <c r="O396" s="219"/>
      <c r="P396" s="219"/>
      <c r="Q396" s="218"/>
      <c r="R396" s="219"/>
      <c r="S396" s="218"/>
      <c r="T396" s="219"/>
      <c r="U396" s="257" t="str">
        <f>IF($E$7="OUI","A","")</f>
        <v/>
      </c>
      <c r="V396" s="219"/>
      <c r="W396" s="218"/>
      <c r="X396" s="219"/>
      <c r="Y396" s="257" t="str">
        <f>IF($E$7="OUI","A","")</f>
        <v/>
      </c>
      <c r="Z396" s="249"/>
      <c r="AA396" s="219"/>
      <c r="AB396" s="218"/>
      <c r="AC396" s="219"/>
      <c r="AD396" s="219"/>
      <c r="AE396" s="198" t="str">
        <f t="shared" si="396"/>
        <v/>
      </c>
      <c r="AF396" s="198" t="str">
        <f t="shared" si="397"/>
        <v/>
      </c>
      <c r="AG396" s="198" t="str">
        <f t="shared" si="398"/>
        <v/>
      </c>
      <c r="AH396" s="198" t="str">
        <f t="shared" si="399"/>
        <v/>
      </c>
      <c r="AI396" s="198" t="str">
        <f t="shared" si="395"/>
        <v/>
      </c>
      <c r="AJ396" s="198" t="str">
        <f t="shared" si="400"/>
        <v/>
      </c>
      <c r="AK396" s="198" t="str">
        <f>IF(B396="","",SUM(F398,I399,M401,Q400,S395,W394,AB397))</f>
        <v/>
      </c>
      <c r="AL396" s="198" t="str">
        <f t="shared" si="401"/>
        <v/>
      </c>
      <c r="AM396" s="123" t="str">
        <f t="shared" si="402"/>
        <v/>
      </c>
      <c r="AN396" s="124"/>
      <c r="AP396" s="44"/>
      <c r="AQ396" s="41"/>
      <c r="AR396" s="41"/>
      <c r="AS396" s="43" t="str">
        <f>IF(F396="","",IF(F398="","",IF(F396&gt;F398,"V",IF(F396&lt;F398,"D","N"))))</f>
        <v/>
      </c>
      <c r="AT396" s="41"/>
      <c r="AU396" s="41"/>
      <c r="AV396" s="42" t="str">
        <f>IF(I396="","",IF(I399="","",IF(I396&gt;I399,"V",IF(I396&lt;I399,"D","N"))))</f>
        <v/>
      </c>
      <c r="AW396" s="44"/>
      <c r="AX396" s="41"/>
      <c r="AY396" s="44"/>
      <c r="AZ396" s="43" t="str">
        <f>IF(M396="","",IF(M401="","",IF(M396&gt;M401,"V",IF(M396&lt;M401,"D","N"))))</f>
        <v/>
      </c>
      <c r="BA396" s="41"/>
      <c r="BB396" s="41"/>
      <c r="BC396" s="41"/>
      <c r="BD396" s="43" t="str">
        <f>IF(Q396="","",IF(Q400="","",IF(Q396&gt;Q400,"V",IF(Q396&lt;Q400,"D","N"))))</f>
        <v/>
      </c>
      <c r="BE396" s="41"/>
      <c r="BF396" s="43" t="str">
        <f>IF(S395="","",IF(S396="","",IF(S395&lt;S396,"V",IF(S395&gt;S396,"D","N"))))</f>
        <v/>
      </c>
      <c r="BG396" s="41"/>
      <c r="BH396" s="41"/>
      <c r="BI396" s="41"/>
      <c r="BJ396" s="43" t="str">
        <f>IF(W394="","",IF(W396="","",IF(W394&lt;W396,"V",IF(W394&gt;W396,"D","N"))))</f>
        <v/>
      </c>
      <c r="BK396" s="41"/>
      <c r="BL396" s="41"/>
      <c r="BM396" s="41"/>
      <c r="BN396" s="41"/>
      <c r="BO396" s="43" t="str">
        <f>IF(AB396="","",IF(AB397="","",IF(AB396&gt;AB397,"V",IF(AB396&lt;AB397,"D","N"))))</f>
        <v/>
      </c>
      <c r="BP396" s="41"/>
      <c r="BQ396" s="41"/>
      <c r="BR396" s="27" t="str">
        <f t="shared" si="403"/>
        <v/>
      </c>
      <c r="BS396" s="112" t="str">
        <f t="shared" si="404"/>
        <v/>
      </c>
      <c r="BT396" s="122"/>
    </row>
    <row r="397" spans="1:72" ht="15" customHeight="1">
      <c r="A397" s="97"/>
      <c r="B397" s="203"/>
      <c r="C397" s="257" t="str">
        <f>IF($E$7="OUI","A","")</f>
        <v/>
      </c>
      <c r="D397" s="219"/>
      <c r="E397" s="218"/>
      <c r="F397" s="219"/>
      <c r="G397" s="219"/>
      <c r="H397" s="219"/>
      <c r="I397" s="219"/>
      <c r="J397" s="218"/>
      <c r="K397" s="219"/>
      <c r="L397" s="219"/>
      <c r="M397" s="219"/>
      <c r="N397" s="218"/>
      <c r="O397" s="219"/>
      <c r="P397" s="257" t="str">
        <f>IF($E$7="OUI","A","")</f>
        <v/>
      </c>
      <c r="Q397" s="219"/>
      <c r="R397" s="218"/>
      <c r="S397" s="219"/>
      <c r="T397" s="219"/>
      <c r="U397" s="218"/>
      <c r="V397" s="219"/>
      <c r="W397" s="219"/>
      <c r="X397" s="218"/>
      <c r="Y397" s="219"/>
      <c r="Z397" s="257" t="str">
        <f>IF($E$7="OUI","A","")</f>
        <v/>
      </c>
      <c r="AA397" s="219"/>
      <c r="AB397" s="218"/>
      <c r="AC397" s="219"/>
      <c r="AD397" s="249"/>
      <c r="AE397" s="198" t="str">
        <f t="shared" si="396"/>
        <v/>
      </c>
      <c r="AF397" s="198" t="str">
        <f t="shared" si="397"/>
        <v/>
      </c>
      <c r="AG397" s="198" t="str">
        <f t="shared" si="398"/>
        <v/>
      </c>
      <c r="AH397" s="198" t="str">
        <f t="shared" si="399"/>
        <v/>
      </c>
      <c r="AI397" s="198" t="str">
        <f t="shared" si="395"/>
        <v/>
      </c>
      <c r="AJ397" s="198" t="str">
        <f t="shared" si="400"/>
        <v/>
      </c>
      <c r="AK397" s="198" t="str">
        <f>IF(B397="","",SUM(E399,J398,N400,R401,U394,X395,AB396))</f>
        <v/>
      </c>
      <c r="AL397" s="198" t="str">
        <f t="shared" si="401"/>
        <v/>
      </c>
      <c r="AM397" s="123" t="str">
        <f t="shared" si="402"/>
        <v/>
      </c>
      <c r="AN397" s="124"/>
      <c r="AP397" s="44"/>
      <c r="AQ397" s="41"/>
      <c r="AR397" s="43" t="str">
        <f>IF(E397="","",IF(E399="","",IF(E397&gt;E399,"V",IF(E397&lt;E399,"D","N"))))</f>
        <v/>
      </c>
      <c r="AS397" s="44"/>
      <c r="AT397" s="44"/>
      <c r="AU397" s="44"/>
      <c r="AV397" s="41"/>
      <c r="AW397" s="43" t="str">
        <f>IF(J397="","",IF(J398="","",IF(J397&gt;J398,"V",IF(J397&lt;J398,"D","N"))))</f>
        <v/>
      </c>
      <c r="AX397" s="41"/>
      <c r="AY397" s="41"/>
      <c r="AZ397" s="41"/>
      <c r="BA397" s="43" t="str">
        <f>IF(N397="","",IF(N400="","",IF(N397&gt;N400,"V",IF(N397&lt;N400,"D","N"))))</f>
        <v/>
      </c>
      <c r="BB397" s="41"/>
      <c r="BC397" s="41"/>
      <c r="BD397" s="41"/>
      <c r="BE397" s="43" t="str">
        <f>IF(R397="","",IF(R401="","",IF(R397&gt;R401,"V",IF(R397&lt;R401,"D","N"))))</f>
        <v/>
      </c>
      <c r="BF397" s="41"/>
      <c r="BG397" s="41"/>
      <c r="BH397" s="43" t="str">
        <f>IF(U394="","",IF(U397="","",IF(U394&lt;U397,"V",IF(U394&gt;U397,"D","N"))))</f>
        <v/>
      </c>
      <c r="BI397" s="41"/>
      <c r="BJ397" s="41"/>
      <c r="BK397" s="43" t="str">
        <f>IF(X395="","",IF(X397="","",IF(X395&lt;X397,"V",IF(X395&gt;X397,"D","N"))))</f>
        <v/>
      </c>
      <c r="BL397" s="41"/>
      <c r="BM397" s="41"/>
      <c r="BN397" s="41"/>
      <c r="BO397" s="43" t="str">
        <f>IF(AB396="","",IF(AB397="","",IF(AB396&lt;AB397,"V",IF(AB396&gt;AB397,"D","N"))))</f>
        <v/>
      </c>
      <c r="BP397" s="41"/>
      <c r="BQ397" s="41"/>
      <c r="BR397" s="27" t="str">
        <f t="shared" si="403"/>
        <v/>
      </c>
      <c r="BS397" s="112" t="str">
        <f t="shared" si="404"/>
        <v/>
      </c>
      <c r="BT397" s="122"/>
    </row>
    <row r="398" spans="1:72" ht="15" customHeight="1">
      <c r="A398" s="97"/>
      <c r="B398" s="203"/>
      <c r="C398" s="219"/>
      <c r="D398" s="219"/>
      <c r="E398" s="219"/>
      <c r="F398" s="218"/>
      <c r="G398" s="219"/>
      <c r="H398" s="257" t="str">
        <f>IF($E$7="OUI","A","")</f>
        <v/>
      </c>
      <c r="I398" s="219"/>
      <c r="J398" s="218"/>
      <c r="K398" s="219"/>
      <c r="L398" s="218"/>
      <c r="M398" s="219"/>
      <c r="N398" s="219"/>
      <c r="O398" s="218"/>
      <c r="P398" s="219"/>
      <c r="Q398" s="257" t="str">
        <f>IF($E$7="OUI","A","")</f>
        <v/>
      </c>
      <c r="R398" s="219"/>
      <c r="S398" s="219"/>
      <c r="T398" s="218"/>
      <c r="U398" s="219"/>
      <c r="V398" s="257" t="str">
        <f>IF($E$7="OUI","A","")</f>
        <v/>
      </c>
      <c r="W398" s="219"/>
      <c r="X398" s="219"/>
      <c r="Y398" s="218"/>
      <c r="Z398" s="219"/>
      <c r="AA398" s="257" t="str">
        <f>IF($E$7="OUI","A","")</f>
        <v/>
      </c>
      <c r="AB398" s="219"/>
      <c r="AC398" s="218"/>
      <c r="AD398" s="219"/>
      <c r="AE398" s="198" t="str">
        <f t="shared" si="396"/>
        <v/>
      </c>
      <c r="AF398" s="198" t="str">
        <f t="shared" si="397"/>
        <v/>
      </c>
      <c r="AG398" s="198" t="str">
        <f t="shared" si="398"/>
        <v/>
      </c>
      <c r="AH398" s="198" t="str">
        <f t="shared" si="399"/>
        <v/>
      </c>
      <c r="AI398" s="198" t="str">
        <f t="shared" si="395"/>
        <v/>
      </c>
      <c r="AJ398" s="198" t="str">
        <f t="shared" si="400"/>
        <v/>
      </c>
      <c r="AK398" s="198" t="str">
        <f>IF(B398="","",SUM(F396,J397,L395,O394,T401,Y400,AC399))</f>
        <v/>
      </c>
      <c r="AL398" s="198" t="str">
        <f t="shared" si="401"/>
        <v/>
      </c>
      <c r="AM398" s="123" t="str">
        <f t="shared" si="402"/>
        <v/>
      </c>
      <c r="AN398" s="124"/>
      <c r="AP398" s="41"/>
      <c r="AQ398" s="44"/>
      <c r="AR398" s="41"/>
      <c r="AS398" s="42" t="str">
        <f>IF(F396="","",IF(F398="","",IF(F396&lt;F398,"V",IF(F396&gt;F398,"D","N"))))</f>
        <v/>
      </c>
      <c r="AT398" s="41"/>
      <c r="AU398" s="41"/>
      <c r="AV398" s="41"/>
      <c r="AW398" s="43" t="str">
        <f>IF(J397="","",IF(J398="","",IF(J397&lt;J398,"V",IF(J397&gt;J398,"D","N"))))</f>
        <v/>
      </c>
      <c r="AX398" s="44"/>
      <c r="AY398" s="43" t="str">
        <f>IF(L395="","",IF(L398="","",IF(L395&lt;L398,"V",IF(L395&gt;L398,"D","N"))))</f>
        <v/>
      </c>
      <c r="AZ398" s="41"/>
      <c r="BA398" s="41"/>
      <c r="BB398" s="43" t="str">
        <f>IF(O394="","",IF(O398="","",IF(O394&lt;O398,"V",IF(O394&gt;O398,"D","N"))))</f>
        <v/>
      </c>
      <c r="BC398" s="41"/>
      <c r="BD398" s="44"/>
      <c r="BE398" s="44"/>
      <c r="BF398" s="44"/>
      <c r="BG398" s="42" t="str">
        <f>IF(T398="","",IF(T401="","",IF(T398&gt;T401,"V",IF(T398&lt;T401,"D","N"))))</f>
        <v/>
      </c>
      <c r="BH398" s="44"/>
      <c r="BI398" s="44"/>
      <c r="BJ398" s="44"/>
      <c r="BK398" s="44"/>
      <c r="BL398" s="42" t="str">
        <f>IF(Y398="","",IF(Y400="","",IF(Y398&gt;Y400,"V",IF(Y398&lt;Y400,"D","N"))))</f>
        <v/>
      </c>
      <c r="BM398" s="44"/>
      <c r="BN398" s="44"/>
      <c r="BO398" s="44"/>
      <c r="BP398" s="42" t="str">
        <f>IF(AC398="","",IF(AC399="","",IF(AC398&gt;AC399,"V",IF(AC398&lt;AC399,"D","N"))))</f>
        <v/>
      </c>
      <c r="BQ398" s="44"/>
      <c r="BR398" s="27" t="str">
        <f t="shared" si="403"/>
        <v/>
      </c>
      <c r="BS398" s="112" t="str">
        <f t="shared" si="404"/>
        <v/>
      </c>
      <c r="BT398" s="122"/>
    </row>
    <row r="399" spans="1:72" ht="15" customHeight="1">
      <c r="A399" s="97"/>
      <c r="B399" s="203"/>
      <c r="C399" s="219"/>
      <c r="D399" s="219"/>
      <c r="E399" s="218"/>
      <c r="F399" s="219"/>
      <c r="G399" s="257" t="str">
        <f>IF($E$7="OUI","A","")</f>
        <v/>
      </c>
      <c r="H399" s="219"/>
      <c r="I399" s="218"/>
      <c r="J399" s="219"/>
      <c r="K399" s="218"/>
      <c r="L399" s="219"/>
      <c r="M399" s="257" t="str">
        <f>IF($E$7="OUI","A","")</f>
        <v/>
      </c>
      <c r="N399" s="249"/>
      <c r="O399" s="219"/>
      <c r="P399" s="218"/>
      <c r="Q399" s="219"/>
      <c r="R399" s="257" t="str">
        <f>IF($E$7="OUI","A","")</f>
        <v/>
      </c>
      <c r="S399" s="249"/>
      <c r="T399" s="219"/>
      <c r="U399" s="219"/>
      <c r="V399" s="218"/>
      <c r="W399" s="219"/>
      <c r="X399" s="257" t="str">
        <f>IF($E$7="OUI","A","")</f>
        <v/>
      </c>
      <c r="Y399" s="219"/>
      <c r="Z399" s="218"/>
      <c r="AA399" s="219"/>
      <c r="AB399" s="219"/>
      <c r="AC399" s="218"/>
      <c r="AD399" s="219"/>
      <c r="AE399" s="198" t="str">
        <f t="shared" si="396"/>
        <v/>
      </c>
      <c r="AF399" s="198" t="str">
        <f t="shared" si="397"/>
        <v/>
      </c>
      <c r="AG399" s="198" t="str">
        <f t="shared" si="398"/>
        <v/>
      </c>
      <c r="AH399" s="198" t="str">
        <f t="shared" si="399"/>
        <v/>
      </c>
      <c r="AI399" s="198" t="str">
        <f t="shared" si="395"/>
        <v/>
      </c>
      <c r="AJ399" s="198" t="str">
        <f t="shared" si="400"/>
        <v/>
      </c>
      <c r="AK399" s="198" t="str">
        <f>IF(B399="","",SUM(E397,I396,K394,P395,V400,Z401,AC398))</f>
        <v/>
      </c>
      <c r="AL399" s="198" t="str">
        <f t="shared" si="401"/>
        <v/>
      </c>
      <c r="AM399" s="123" t="str">
        <f t="shared" si="402"/>
        <v/>
      </c>
      <c r="AN399" s="124"/>
      <c r="AP399" s="41"/>
      <c r="AQ399" s="44"/>
      <c r="AR399" s="43" t="str">
        <f>IF(E397="","",IF(E399="","",IF(E397&lt;E399,"V",IF(E397&gt;E399,"D","N"))))</f>
        <v/>
      </c>
      <c r="AS399" s="41"/>
      <c r="AT399" s="41"/>
      <c r="AU399" s="44"/>
      <c r="AV399" s="43" t="str">
        <f>IF(I396="","",IF(I399="","",IF(I396&lt;I399,"V",IF(I396&gt;I399,"D","N"))))</f>
        <v/>
      </c>
      <c r="AW399" s="41"/>
      <c r="AX399" s="43" t="str">
        <f>IF(K394="","",IF(K399="","",IF(K394&lt;K399,"V",IF(K394&gt;K399,"D","N"))))</f>
        <v/>
      </c>
      <c r="AY399" s="44"/>
      <c r="AZ399" s="41"/>
      <c r="BA399" s="44"/>
      <c r="BB399" s="44"/>
      <c r="BC399" s="42" t="str">
        <f>IF(P395="","",IF(P399="","",IF(P395&lt;P399,"V",IF(P395&gt;P399,"D","N"))))</f>
        <v/>
      </c>
      <c r="BD399" s="41"/>
      <c r="BE399" s="41"/>
      <c r="BF399" s="41"/>
      <c r="BG399" s="41"/>
      <c r="BH399" s="41"/>
      <c r="BI399" s="43" t="str">
        <f>IF(V399="","",IF(V400="","",IF(V399&gt;V400,"V",IF(V399&lt;V400,"D","N"))))</f>
        <v/>
      </c>
      <c r="BJ399" s="41"/>
      <c r="BK399" s="41"/>
      <c r="BL399" s="41"/>
      <c r="BM399" s="43" t="str">
        <f>IF(Z399="","",IF(Z401="","",IF(Z399&gt;Z401,"V",IF(Z399&lt;Z401,"D","N"))))</f>
        <v/>
      </c>
      <c r="BN399" s="41"/>
      <c r="BO399" s="41"/>
      <c r="BP399" s="43" t="str">
        <f>IF(AC398="","",IF(AC399="","",IF(AC398&lt;AC399,"V",IF(AC398&gt;AC399,"D","N"))))</f>
        <v/>
      </c>
      <c r="BQ399" s="41"/>
      <c r="BR399" s="27" t="str">
        <f t="shared" si="403"/>
        <v/>
      </c>
      <c r="BS399" s="112" t="str">
        <f t="shared" si="404"/>
        <v/>
      </c>
      <c r="BT399" s="122"/>
    </row>
    <row r="400" spans="1:72" ht="15" customHeight="1">
      <c r="A400" s="97"/>
      <c r="B400" s="203"/>
      <c r="C400" s="218"/>
      <c r="D400" s="219"/>
      <c r="E400" s="219"/>
      <c r="F400" s="257" t="str">
        <f>IF($E$7="OUI","A","")</f>
        <v/>
      </c>
      <c r="G400" s="219"/>
      <c r="H400" s="218"/>
      <c r="I400" s="219"/>
      <c r="J400" s="219"/>
      <c r="K400" s="219"/>
      <c r="L400" s="257" t="str">
        <f>IF($E$7="OUI","A","")</f>
        <v/>
      </c>
      <c r="M400" s="219"/>
      <c r="N400" s="218"/>
      <c r="O400" s="219"/>
      <c r="P400" s="219"/>
      <c r="Q400" s="218"/>
      <c r="R400" s="219"/>
      <c r="S400" s="219"/>
      <c r="T400" s="257" t="str">
        <f>IF($E$7="OUI","A","")</f>
        <v/>
      </c>
      <c r="U400" s="219"/>
      <c r="V400" s="218"/>
      <c r="W400" s="219"/>
      <c r="X400" s="219"/>
      <c r="Y400" s="218"/>
      <c r="Z400" s="219"/>
      <c r="AA400" s="219"/>
      <c r="AB400" s="219"/>
      <c r="AC400" s="219"/>
      <c r="AD400" s="218"/>
      <c r="AE400" s="198" t="str">
        <f t="shared" si="396"/>
        <v/>
      </c>
      <c r="AF400" s="198" t="str">
        <f t="shared" si="397"/>
        <v/>
      </c>
      <c r="AG400" s="198" t="str">
        <f t="shared" si="398"/>
        <v/>
      </c>
      <c r="AH400" s="198" t="str">
        <f t="shared" si="399"/>
        <v/>
      </c>
      <c r="AI400" s="198" t="str">
        <f t="shared" si="395"/>
        <v/>
      </c>
      <c r="AJ400" s="198" t="str">
        <f t="shared" si="400"/>
        <v/>
      </c>
      <c r="AK400" s="198" t="str">
        <f>IF(B400="","",SUM(C394,H395,N397,Q396,V399,Y398,AD401))</f>
        <v/>
      </c>
      <c r="AL400" s="198" t="str">
        <f t="shared" si="401"/>
        <v/>
      </c>
      <c r="AM400" s="123" t="str">
        <f t="shared" si="402"/>
        <v/>
      </c>
      <c r="AN400" s="124"/>
      <c r="AP400" s="43" t="str">
        <f>IF(C394="","",IF(C400="","",IF(C394&lt;C400,"V",IF(C394&gt;C400,"D","N"))))</f>
        <v/>
      </c>
      <c r="AQ400" s="44"/>
      <c r="AR400" s="41"/>
      <c r="AS400" s="41"/>
      <c r="AT400" s="41"/>
      <c r="AU400" s="42" t="str">
        <f>IF(H395="","",IF(H400="","",IF(H395&lt;H400,"V",IF(H395&gt;H400,"D","N"))))</f>
        <v/>
      </c>
      <c r="AV400" s="41"/>
      <c r="AW400" s="41"/>
      <c r="AX400" s="41"/>
      <c r="AY400" s="44"/>
      <c r="AZ400" s="41"/>
      <c r="BA400" s="42" t="str">
        <f>IF(N397="","",IF(N400="","",IF(N397&lt;N400,"V",IF(N397&gt;N400,"D","N"))))</f>
        <v/>
      </c>
      <c r="BB400" s="44"/>
      <c r="BC400" s="44"/>
      <c r="BD400" s="43" t="str">
        <f>IF(Q396="","",IF(Q400="","",IF(Q396&lt;Q400,"V",IF(Q396&gt;Q400,"D","N"))))</f>
        <v/>
      </c>
      <c r="BE400" s="41"/>
      <c r="BF400" s="41"/>
      <c r="BG400" s="41"/>
      <c r="BH400" s="41"/>
      <c r="BI400" s="43" t="str">
        <f>IF(V399="","",IF(V400="","",IF(V399&lt;V400,"V",IF(V399&gt;V400,"D","N"))))</f>
        <v/>
      </c>
      <c r="BJ400" s="41"/>
      <c r="BK400" s="41"/>
      <c r="BL400" s="43" t="str">
        <f>IF(Y398="","",IF(Y400="","",IF(Y398&lt;Y400,"V",IF(Y398&gt;Y400,"D","N"))))</f>
        <v/>
      </c>
      <c r="BM400" s="41"/>
      <c r="BN400" s="41"/>
      <c r="BO400" s="41"/>
      <c r="BP400" s="41"/>
      <c r="BQ400" s="43" t="str">
        <f>IF(AD400="","",IF(AD401="","",IF(AD400&gt;AD401,"V",IF(AD400&lt;AD401,"D","N"))))</f>
        <v/>
      </c>
      <c r="BR400" s="27" t="str">
        <f t="shared" si="403"/>
        <v/>
      </c>
      <c r="BS400" s="112" t="str">
        <f t="shared" si="404"/>
        <v/>
      </c>
      <c r="BT400" s="122"/>
    </row>
    <row r="401" spans="1:72" ht="15" customHeight="1">
      <c r="A401" s="97"/>
      <c r="B401" s="203"/>
      <c r="C401" s="219"/>
      <c r="D401" s="218"/>
      <c r="E401" s="219"/>
      <c r="F401" s="219"/>
      <c r="G401" s="218"/>
      <c r="H401" s="219"/>
      <c r="I401" s="257" t="str">
        <f>IF($E$7="OUI","A","")</f>
        <v/>
      </c>
      <c r="J401" s="249"/>
      <c r="K401" s="219"/>
      <c r="L401" s="219"/>
      <c r="M401" s="218"/>
      <c r="N401" s="219"/>
      <c r="O401" s="257" t="str">
        <f>IF($E$7="OUI","A","")</f>
        <v/>
      </c>
      <c r="P401" s="219"/>
      <c r="Q401" s="219"/>
      <c r="R401" s="218"/>
      <c r="S401" s="219"/>
      <c r="T401" s="218"/>
      <c r="U401" s="219"/>
      <c r="V401" s="219"/>
      <c r="W401" s="257" t="str">
        <f>IF($E$7="OUI","A","")</f>
        <v/>
      </c>
      <c r="X401" s="219"/>
      <c r="Y401" s="219"/>
      <c r="Z401" s="218"/>
      <c r="AA401" s="219"/>
      <c r="AB401" s="257" t="str">
        <f>IF($E$7="OUI","A","")</f>
        <v/>
      </c>
      <c r="AC401" s="219"/>
      <c r="AD401" s="218"/>
      <c r="AE401" s="198" t="str">
        <f t="shared" si="396"/>
        <v/>
      </c>
      <c r="AF401" s="198" t="str">
        <f t="shared" si="397"/>
        <v/>
      </c>
      <c r="AG401" s="198" t="str">
        <f t="shared" si="398"/>
        <v/>
      </c>
      <c r="AH401" s="198" t="str">
        <f t="shared" si="399"/>
        <v/>
      </c>
      <c r="AI401" s="198" t="str">
        <f t="shared" si="395"/>
        <v/>
      </c>
      <c r="AJ401" s="198" t="str">
        <f t="shared" si="400"/>
        <v/>
      </c>
      <c r="AK401" s="198" t="str">
        <f>IF(B401="","",SUM(D395,G394,M396,R397,T398,Z399,AD400))</f>
        <v/>
      </c>
      <c r="AL401" s="198" t="str">
        <f t="shared" si="401"/>
        <v/>
      </c>
      <c r="AM401" s="123" t="str">
        <f t="shared" si="402"/>
        <v/>
      </c>
      <c r="AN401" s="124"/>
      <c r="AP401" s="41"/>
      <c r="AQ401" s="42" t="str">
        <f>IF(D395="","",IF(D401="","",IF(D395&lt;D401,"V",IF(D395&gt;D401,"D","N"))))</f>
        <v/>
      </c>
      <c r="AR401" s="41"/>
      <c r="AS401" s="41"/>
      <c r="AT401" s="43" t="str">
        <f>IF(G394="","",IF(G401="","",IF(G394&lt;G401,"V",IF(G394&gt;G401,"D","N"))))</f>
        <v/>
      </c>
      <c r="AU401" s="44"/>
      <c r="AV401" s="41"/>
      <c r="AW401" s="41"/>
      <c r="AX401" s="41"/>
      <c r="AY401" s="44"/>
      <c r="AZ401" s="43" t="str">
        <f>IF(M396="","",IF(M401="","",IF(M396&lt;M401,"V",IF(M396&gt;M401,"D","N"))))</f>
        <v/>
      </c>
      <c r="BA401" s="44"/>
      <c r="BB401" s="44"/>
      <c r="BC401" s="41"/>
      <c r="BD401" s="41"/>
      <c r="BE401" s="43" t="str">
        <f>IF(R397="","",IF(R401="","",IF(R397&lt;R401,"V",IF(R397&gt;R401,"D","N"))))</f>
        <v/>
      </c>
      <c r="BF401" s="41"/>
      <c r="BG401" s="43" t="str">
        <f>IF(T398="","",IF(T401="","",IF(T398&lt;T401,"V",IF(T398&gt;T401,"D","N"))))</f>
        <v/>
      </c>
      <c r="BH401" s="41"/>
      <c r="BI401" s="41"/>
      <c r="BJ401" s="41"/>
      <c r="BK401" s="41"/>
      <c r="BL401" s="41"/>
      <c r="BM401" s="43" t="str">
        <f>IF(Z399="","",IF(Z401="","",IF(Z399&lt;Z401,"V",IF(Z399&gt;Z401,"D","N"))))</f>
        <v/>
      </c>
      <c r="BN401" s="41"/>
      <c r="BO401" s="41"/>
      <c r="BP401" s="41"/>
      <c r="BQ401" s="43" t="str">
        <f>IF(AD400="","",IF(AD401="","",IF(AD400&lt;AD401,"V",IF(AD400&gt;AD401,"D","N"))))</f>
        <v/>
      </c>
      <c r="BR401" s="27" t="str">
        <f t="shared" si="403"/>
        <v/>
      </c>
      <c r="BS401" s="112" t="str">
        <f t="shared" si="404"/>
        <v/>
      </c>
      <c r="BT401" s="122"/>
    </row>
    <row r="402" spans="1:72">
      <c r="A402" s="97"/>
    </row>
  </sheetData>
  <sheetProtection algorithmName="SHA-512" hashValue="PTxqC/AoyqYraQenQvRwZY8Xb/HNCMaD7hvigxe1s73eMxWMRMGJL0W1Ny62INZUc5MaCQCbupsQBURnoqSR0Q==" saltValue="lpnQvfhJe3M7IrdgTE3jBw==" spinCount="100000" sheet="1" objects="1" scenarios="1"/>
  <mergeCells count="50">
    <mergeCell ref="N10:N11"/>
    <mergeCell ref="N17:N18"/>
    <mergeCell ref="N24:N25"/>
    <mergeCell ref="N31:N32"/>
    <mergeCell ref="N66:N67"/>
    <mergeCell ref="N73:N74"/>
    <mergeCell ref="N80:N81"/>
    <mergeCell ref="N87:N88"/>
    <mergeCell ref="N38:N39"/>
    <mergeCell ref="N45:N46"/>
    <mergeCell ref="N52:N53"/>
    <mergeCell ref="N59:N60"/>
    <mergeCell ref="Q126:Q127"/>
    <mergeCell ref="Q118:Q119"/>
    <mergeCell ref="Q110:Q111"/>
    <mergeCell ref="Q102:Q103"/>
    <mergeCell ref="Q94:Q95"/>
    <mergeCell ref="U166:U167"/>
    <mergeCell ref="U175:U176"/>
    <mergeCell ref="U184:U185"/>
    <mergeCell ref="Q134:Q135"/>
    <mergeCell ref="Q142:Q143"/>
    <mergeCell ref="Q150:Q151"/>
    <mergeCell ref="Q158:Q159"/>
    <mergeCell ref="AM368:AM369"/>
    <mergeCell ref="AM380:AM381"/>
    <mergeCell ref="AM392:AM393"/>
    <mergeCell ref="AF311:AF312"/>
    <mergeCell ref="AF322:AF323"/>
    <mergeCell ref="AF333:AF334"/>
    <mergeCell ref="AM344:AM345"/>
    <mergeCell ref="AM356:AM357"/>
    <mergeCell ref="AF289:AF290"/>
    <mergeCell ref="AF300:AF301"/>
    <mergeCell ref="Z259:Z260"/>
    <mergeCell ref="Z269:Z270"/>
    <mergeCell ref="Z279:Z280"/>
    <mergeCell ref="Z229:Z230"/>
    <mergeCell ref="Z239:Z240"/>
    <mergeCell ref="Z249:Z250"/>
    <mergeCell ref="U193:U194"/>
    <mergeCell ref="U202:U203"/>
    <mergeCell ref="U211:U212"/>
    <mergeCell ref="U220:U221"/>
    <mergeCell ref="A7:B7"/>
    <mergeCell ref="A2:B2"/>
    <mergeCell ref="A3:B3"/>
    <mergeCell ref="A4:B4"/>
    <mergeCell ref="A5:B5"/>
    <mergeCell ref="A6:B6"/>
  </mergeCells>
  <conditionalFormatting sqref="N12:N14 N19:N21 N26:N28 N33:N35 N40:N42 N47:N49 N54:N56 N61:N63 N68:N70 N75:N77 N82:N84 N89:N91">
    <cfRule type="expression" dxfId="622" priority="2">
      <formula>AND(O12&lt;&gt;"")</formula>
    </cfRule>
  </conditionalFormatting>
  <conditionalFormatting sqref="Q96:Q99 Q104:Q107 Q112:Q115 Q120:Q123 Q128:Q131 Q136:Q139 Q144:Q147 Q152:Q155 Q160:Q163">
    <cfRule type="expression" dxfId="621" priority="1">
      <formula>AND(R96&lt;&gt;"")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scale="52" fitToHeight="0" orientation="landscape" r:id="rId1"/>
  <headerFooter scaleWithDoc="0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ErrorMessage="1" errorTitle="ERREUR DE SAISIE" error="_x000a_Saisie non valide._x000a_Réessayer en choisissant une valeur comprise entre 1 et 12._x000a_">
          <x14:formula1>
            <xm:f>LISTES!$A$2:$A$14</xm:f>
          </x14:formula1>
          <xm:sqref>C2</xm:sqref>
        </x14:dataValidation>
        <x14:dataValidation type="list" allowBlank="1" showErrorMessage="1" errorTitle="ERREUR DE SAISIE" error="_x000a_Saisie non valide._x000a_Réessayer en choisissant une valeur comprise entre 1 et 9._x000a_">
          <x14:formula1>
            <xm:f>LISTES!$B$2:$B$11</xm:f>
          </x14:formula1>
          <xm:sqref>C3</xm:sqref>
        </x14:dataValidation>
        <x14:dataValidation type="list" allowBlank="1" showErrorMessage="1" errorTitle="ERREUR DE SAISIE" error="_x000a_Saisie non valide._x000a_Réessayer en choisissant une valeur comprise entre 1 et 7._x000a_">
          <x14:formula1>
            <xm:f>LISTES!$C$2:$C$9</xm:f>
          </x14:formula1>
          <xm:sqref>C4</xm:sqref>
        </x14:dataValidation>
        <x14:dataValidation type="list" allowBlank="1" showErrorMessage="1" errorTitle="ERREUR DE SAISIE" error="_x000a_Saisie non valide._x000a_Réessayer en choisissant une valeur comprise entre 1 et 6._x000a_">
          <x14:formula1>
            <xm:f>LISTES!$D$2:$D$8</xm:f>
          </x14:formula1>
          <xm:sqref>C5</xm:sqref>
        </x14:dataValidation>
        <x14:dataValidation type="list" allowBlank="1" showErrorMessage="1" errorTitle="ERREUR DE SAISIE" error="_x000a_Saisie non valide._x000a_Réessayer en choisissant une valeur comprise entre 1 et 5._x000a_">
          <x14:formula1>
            <xm:f>LISTES!$E$2:$E$7</xm:f>
          </x14:formula1>
          <xm:sqref>C6</xm:sqref>
        </x14:dataValidation>
        <x14:dataValidation type="list" allowBlank="1" showErrorMessage="1" errorTitle="ERREUR DE SAISIE" error="_x000a_Saisie non valide._x000a_Réessayer en choisissant une valeur comprise entre 1 et 5._x000a_">
          <x14:formula1>
            <xm:f>LISTES!$F$2:$F$7</xm:f>
          </x14:formula1>
          <xm:sqref>C7</xm:sqref>
        </x14:dataValidation>
        <x14:dataValidation type="list" allowBlank="1">
          <x14:formula1>
            <xm:f>LISTES!$J$2:$J$5</xm:f>
          </x14:formula1>
          <xm:sqref>O89:O91 O47:O49 O54:O56 O40:O42 O75:O77 O33:O35 O61:O63 O26:O28 O68:O70 O19:O21 O82:O84 O12:O14</xm:sqref>
        </x14:dataValidation>
        <x14:dataValidation type="list" allowBlank="1">
          <x14:formula1>
            <xm:f>LISTES!$J$2:$J$6</xm:f>
          </x14:formula1>
          <xm:sqref>R96:R99 R160:R163 R152:R155 R144:R147 R136:R139 R128:R131 R120:R123 R112:R115 R104:R107</xm:sqref>
        </x14:dataValidation>
        <x14:dataValidation type="list" allowBlank="1">
          <x14:formula1>
            <xm:f>LISTES!$J$2:$J$7</xm:f>
          </x14:formula1>
          <xm:sqref>V168:V172 V222:V226 V213:V217 V204:V208 V195:V199 V186:V190 V177:V181</xm:sqref>
        </x14:dataValidation>
        <x14:dataValidation type="list" allowBlank="1">
          <x14:formula1>
            <xm:f>LISTES!$J$2:$J$8</xm:f>
          </x14:formula1>
          <xm:sqref>AA231:AA236 AA281:AA286 AA271:AA276 AA261:AA266 AA251:AA256 AA241:AA246</xm:sqref>
        </x14:dataValidation>
        <x14:dataValidation type="list" allowBlank="1">
          <x14:formula1>
            <xm:f>LISTES!$J$2:$J$9</xm:f>
          </x14:formula1>
          <xm:sqref>AG291:AG297 AG335:AG341 AG324:AG330 AG313:AG319 AG302:AG308</xm:sqref>
        </x14:dataValidation>
        <x14:dataValidation type="list" allowBlank="1">
          <x14:formula1>
            <xm:f>LISTES!$J$2:$J$10</xm:f>
          </x14:formula1>
          <xm:sqref>AN346:AN353 AN394:AN401 AN382:AN389 AN370:AN377 AN358:AN365</xm:sqref>
        </x14:dataValidation>
        <x14:dataValidation type="list" allowBlank="1" showInputMessage="1" showErrorMessage="1">
          <x14:formula1>
            <xm:f>LISTES!$K$2:$K$3</xm:f>
          </x14:formula1>
          <xm:sqref>E7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C000"/>
    <pageSetUpPr fitToPage="1"/>
  </sheetPr>
  <dimension ref="A1:U65"/>
  <sheetViews>
    <sheetView showGridLines="0" showRowColHeaders="0" showRuler="0" topLeftCell="H1" zoomScale="80" zoomScaleNormal="80" workbookViewId="0">
      <pane ySplit="1" topLeftCell="A2" activePane="bottomLeft" state="frozen"/>
      <selection pane="bottomLeft" activeCell="R21" sqref="R21"/>
    </sheetView>
  </sheetViews>
  <sheetFormatPr baseColWidth="10" defaultColWidth="11.42578125" defaultRowHeight="10.5" customHeight="1"/>
  <cols>
    <col min="1" max="1" width="3" style="11" customWidth="1"/>
    <col min="2" max="2" width="12.5703125" style="11" customWidth="1"/>
    <col min="3" max="3" width="2.85546875" style="11" customWidth="1"/>
    <col min="4" max="4" width="12.5703125" style="11" customWidth="1"/>
    <col min="5" max="5" width="2.85546875" style="11" customWidth="1"/>
    <col min="6" max="6" width="12.5703125" style="11" customWidth="1"/>
    <col min="7" max="7" width="2.85546875" style="11" customWidth="1"/>
    <col min="8" max="8" width="12.5703125" style="11" customWidth="1"/>
    <col min="9" max="9" width="2.85546875" style="11" customWidth="1"/>
    <col min="10" max="10" width="12.5703125" style="11" customWidth="1"/>
    <col min="11" max="11" width="2.85546875" style="11" customWidth="1"/>
    <col min="12" max="12" width="12.5703125" style="11" customWidth="1"/>
    <col min="13" max="13" width="6.7109375" style="11" customWidth="1"/>
    <col min="14" max="14" width="3.28515625" style="11" customWidth="1"/>
    <col min="15" max="15" width="8" style="11" customWidth="1"/>
    <col min="16" max="16" width="1.5703125" style="11" customWidth="1"/>
    <col min="17" max="17" width="24.5703125" style="11" customWidth="1"/>
    <col min="18" max="18" width="10" style="11" customWidth="1"/>
    <col min="19" max="19" width="5" style="11" customWidth="1"/>
    <col min="20" max="16384" width="11.42578125" style="11"/>
  </cols>
  <sheetData>
    <row r="1" spans="1:19" s="205" customFormat="1" ht="26.25" customHeight="1" thickTop="1" thickBot="1">
      <c r="B1" s="181" t="s">
        <v>315</v>
      </c>
      <c r="C1" s="106"/>
      <c r="D1" s="106"/>
      <c r="E1" s="106"/>
      <c r="F1" s="106"/>
      <c r="G1" s="100"/>
      <c r="H1" s="101"/>
      <c r="J1" s="204">
        <v>32</v>
      </c>
      <c r="K1" s="182" t="s">
        <v>350</v>
      </c>
      <c r="L1" s="101"/>
      <c r="N1" s="103"/>
      <c r="O1" s="103"/>
    </row>
    <row r="2" spans="1:19" ht="12.75" customHeight="1" thickTop="1">
      <c r="G2" s="10"/>
      <c r="L2" s="91"/>
      <c r="M2" s="91"/>
      <c r="N2" s="31"/>
      <c r="O2" s="31"/>
    </row>
    <row r="3" spans="1:19" ht="12.75" customHeight="1" thickBot="1">
      <c r="A3" s="255">
        <v>1</v>
      </c>
      <c r="B3" s="7"/>
      <c r="C3" s="206"/>
      <c r="I3" s="163"/>
      <c r="J3" s="163"/>
      <c r="K3" s="163"/>
      <c r="L3" s="163"/>
      <c r="M3" s="163"/>
      <c r="P3" s="89"/>
      <c r="Q3" s="90"/>
    </row>
    <row r="4" spans="1:19" ht="12.75" customHeight="1" thickBot="1">
      <c r="A4" s="256"/>
      <c r="B4" s="14" t="s">
        <v>71</v>
      </c>
      <c r="C4" s="5"/>
      <c r="D4" s="207" t="str">
        <f>IF(OR(B3="",B5=""),"",IF(AND(B3="ABS",B5="ABS"),"ABS",IF(B3="ABS",B5,IF(B5="ABS",B3,IF(OR(C3="",C5="",C3=C5),"",IF(C3&gt;C5,B3,B5))))))</f>
        <v/>
      </c>
      <c r="E4" s="206"/>
      <c r="I4" s="163"/>
      <c r="J4" s="165"/>
      <c r="K4" s="165"/>
      <c r="L4" s="165"/>
      <c r="M4" s="163"/>
      <c r="N4" s="239"/>
      <c r="O4" s="31"/>
      <c r="P4" s="31"/>
      <c r="Q4" s="31"/>
      <c r="R4" s="31"/>
      <c r="S4" s="31"/>
    </row>
    <row r="5" spans="1:19" ht="12.75" customHeight="1" thickBot="1">
      <c r="A5" s="255">
        <v>32</v>
      </c>
      <c r="B5" s="8"/>
      <c r="C5" s="208"/>
      <c r="D5" s="209"/>
      <c r="E5" s="210"/>
      <c r="I5" s="163"/>
      <c r="J5" s="165"/>
      <c r="K5" s="165"/>
      <c r="L5" s="165"/>
      <c r="M5" s="163"/>
      <c r="N5" s="239"/>
      <c r="O5" s="240"/>
      <c r="P5" s="240"/>
      <c r="Q5" s="240"/>
      <c r="R5" s="240"/>
      <c r="S5" s="31"/>
    </row>
    <row r="6" spans="1:19" ht="12.75" customHeight="1" thickBot="1">
      <c r="A6" s="256"/>
      <c r="D6" s="16" t="s">
        <v>87</v>
      </c>
      <c r="E6" s="6"/>
      <c r="F6" s="207" t="str">
        <f>IF(OR(D4="",D8=""),"",IF(D4="ABS",D8,IF(D8="ABS",D4,IF(AND(D4="ABS",D8="ABS"),"ABS",IF(OR(E4="",E8="",E4=E8),"",IF(E4&gt;E8,D4,D8))))))</f>
        <v/>
      </c>
      <c r="G6" s="206"/>
      <c r="H6" s="16"/>
      <c r="I6" s="163"/>
      <c r="J6" s="163"/>
      <c r="K6" s="163"/>
      <c r="L6" s="163"/>
      <c r="M6" s="163"/>
      <c r="N6" s="239"/>
      <c r="O6" s="240"/>
      <c r="P6" s="240"/>
      <c r="Q6" s="240"/>
      <c r="R6" s="240"/>
      <c r="S6" s="31"/>
    </row>
    <row r="7" spans="1:19" ht="12.75" customHeight="1" thickBot="1">
      <c r="A7" s="255">
        <v>17</v>
      </c>
      <c r="B7" s="7"/>
      <c r="C7" s="206"/>
      <c r="E7" s="57"/>
      <c r="F7" s="209"/>
      <c r="G7" s="210"/>
      <c r="N7" s="31"/>
      <c r="O7" s="240"/>
      <c r="P7" s="240"/>
      <c r="Q7" s="240"/>
      <c r="R7" s="240"/>
      <c r="S7" s="31"/>
    </row>
    <row r="8" spans="1:19" ht="12.75" customHeight="1" thickBot="1">
      <c r="A8" s="256"/>
      <c r="B8" s="14" t="s">
        <v>72</v>
      </c>
      <c r="C8" s="5"/>
      <c r="D8" s="211" t="str">
        <f>IF(OR(B7="",B9=""),"",IF(AND(B7="ABS",B9="ABS"),"ABS",IF(B7="ABS",B9,IF(B9="ABS",B7,IF(OR(C7="",C9="",C7=C9),"",IF(C7&gt;C9,B7,B9))))))</f>
        <v/>
      </c>
      <c r="E8" s="208"/>
      <c r="G8" s="57"/>
      <c r="N8" s="239"/>
      <c r="O8" s="99"/>
      <c r="P8" s="31"/>
      <c r="Q8" s="241"/>
      <c r="R8" s="31"/>
      <c r="S8" s="31"/>
    </row>
    <row r="9" spans="1:19" ht="12.75" customHeight="1" thickBot="1">
      <c r="A9" s="255">
        <v>16</v>
      </c>
      <c r="B9" s="8"/>
      <c r="C9" s="208"/>
      <c r="G9" s="57"/>
      <c r="N9" s="166"/>
      <c r="O9" s="99"/>
    </row>
    <row r="10" spans="1:19" ht="12.75" customHeight="1" thickBot="1">
      <c r="A10" s="256"/>
      <c r="F10" s="16" t="s">
        <v>89</v>
      </c>
      <c r="G10" s="6"/>
      <c r="H10" s="211" t="str">
        <f>IF(OR(F6="",F14=""),"",IF(F6="ABS",F14,IF(F14="ABS",F6,IF(AND(F6="ABS",F14="ABS"),"ABS",IF(OR(G6="",G14="",G6=G14),"",IF(G6&gt;G14,F6,F14))))))</f>
        <v/>
      </c>
      <c r="I10" s="212"/>
      <c r="N10" s="166"/>
      <c r="O10" s="128"/>
      <c r="Q10" s="90"/>
    </row>
    <row r="11" spans="1:19" ht="12.75" customHeight="1" thickBot="1">
      <c r="A11" s="255">
        <v>9</v>
      </c>
      <c r="B11" s="7"/>
      <c r="C11" s="206"/>
      <c r="G11" s="57"/>
      <c r="H11" s="209"/>
      <c r="I11" s="210"/>
      <c r="P11" s="98"/>
    </row>
    <row r="12" spans="1:19" ht="12.75" customHeight="1" thickBot="1">
      <c r="A12" s="256"/>
      <c r="B12" s="14" t="s">
        <v>73</v>
      </c>
      <c r="C12" s="5"/>
      <c r="D12" s="207" t="str">
        <f>IF(OR(B11="",B13=""),"",IF(B11="ABS",B13,IF(B13="ABS",B11,IF(AND(B11="ABS",B13="ABS"),"ABS",IF(OR(C11="",C13="",C11=C13),"",IF(C11&gt;C13,B11,B13))))))</f>
        <v/>
      </c>
      <c r="E12" s="206"/>
      <c r="G12" s="57"/>
      <c r="I12" s="57"/>
      <c r="O12" s="183"/>
      <c r="P12" s="269" t="s">
        <v>356</v>
      </c>
      <c r="Q12" s="263"/>
    </row>
    <row r="13" spans="1:19" ht="12.75" customHeight="1" thickBot="1">
      <c r="A13" s="255">
        <v>24</v>
      </c>
      <c r="B13" s="8"/>
      <c r="C13" s="208"/>
      <c r="D13" s="209"/>
      <c r="E13" s="210"/>
      <c r="G13" s="57"/>
      <c r="I13" s="57"/>
      <c r="O13" s="184"/>
      <c r="P13" s="270" t="s">
        <v>357</v>
      </c>
      <c r="Q13" s="263"/>
    </row>
    <row r="14" spans="1:19" ht="12.75" customHeight="1" thickBot="1">
      <c r="A14" s="256"/>
      <c r="D14" s="16" t="s">
        <v>88</v>
      </c>
      <c r="E14" s="6"/>
      <c r="F14" s="211" t="str">
        <f>IF(OR(D12="",D16=""),"",IF(D12="ABS",D16,IF(D16="ABS",D12,IF(AND(D12="ABS",D16="ABS"),"ABS",IF(OR(E12="",E16="",E12=E16),"",IF(E12&gt;E16,D12,D16))))))</f>
        <v/>
      </c>
      <c r="G14" s="208"/>
      <c r="J14" s="51"/>
      <c r="O14" s="9"/>
      <c r="P14" s="63"/>
    </row>
    <row r="15" spans="1:19" ht="12.75" customHeight="1" thickBot="1">
      <c r="A15" s="255">
        <v>25</v>
      </c>
      <c r="B15" s="7"/>
      <c r="C15" s="206"/>
      <c r="E15" s="57"/>
      <c r="I15" s="57"/>
      <c r="O15" s="185"/>
      <c r="P15" s="269" t="s">
        <v>351</v>
      </c>
    </row>
    <row r="16" spans="1:19" ht="12.75" customHeight="1" thickBot="1">
      <c r="A16" s="256"/>
      <c r="B16" s="14" t="s">
        <v>74</v>
      </c>
      <c r="C16" s="5"/>
      <c r="D16" s="211" t="str">
        <f>IF(OR(B15="",B17=""),"",IF(B15="ABS",B17,IF(B17="ABS",B15,IF(AND(B15="ABS",B17="ABS"),"ABS",IF(OR(C15="",C17="",C15=C17),"",IF(C15&gt;C17,B15,B17))))))</f>
        <v/>
      </c>
      <c r="E16" s="208"/>
      <c r="I16" s="57"/>
      <c r="O16" s="186"/>
      <c r="P16" s="269" t="s">
        <v>352</v>
      </c>
    </row>
    <row r="17" spans="1:21" ht="12.75" customHeight="1" thickBot="1">
      <c r="A17" s="255">
        <v>8</v>
      </c>
      <c r="B17" s="8"/>
      <c r="C17" s="208"/>
      <c r="I17" s="57"/>
      <c r="P17" s="73"/>
      <c r="Q17" s="73"/>
      <c r="R17" s="73"/>
      <c r="S17" s="73"/>
      <c r="T17" s="73"/>
      <c r="U17" s="73"/>
    </row>
    <row r="18" spans="1:21" ht="12.75" customHeight="1" thickBot="1">
      <c r="A18" s="256"/>
      <c r="G18" s="10"/>
      <c r="H18" s="16" t="s">
        <v>93</v>
      </c>
      <c r="I18" s="6"/>
      <c r="J18" s="213" t="str">
        <f>IF(OR(H10="",H26=""),"",IF(H10="ABS",H26,IF(H26="ABS",H10,IF(AND(H10="ABS",H26="ABS"),"ABS",IF(OR(I10="",I26="",I10=I26),"",IF(I10&gt;I26,H10,H26))))))</f>
        <v/>
      </c>
      <c r="K18" s="212"/>
      <c r="O18" s="187"/>
      <c r="P18" s="296" t="s">
        <v>353</v>
      </c>
      <c r="Q18" s="297"/>
      <c r="R18" s="73"/>
      <c r="S18" s="73"/>
      <c r="T18" s="73"/>
      <c r="U18" s="73"/>
    </row>
    <row r="19" spans="1:21" ht="12.75" customHeight="1" thickBot="1">
      <c r="A19" s="255">
        <v>5</v>
      </c>
      <c r="B19" s="7"/>
      <c r="C19" s="206"/>
      <c r="I19" s="57"/>
      <c r="K19" s="210"/>
      <c r="O19" s="188"/>
      <c r="P19" s="296"/>
      <c r="Q19" s="297"/>
      <c r="R19" s="73"/>
      <c r="S19" s="73"/>
      <c r="T19" s="73"/>
      <c r="U19" s="73"/>
    </row>
    <row r="20" spans="1:21" ht="12.75" customHeight="1" thickBot="1">
      <c r="A20" s="256"/>
      <c r="B20" s="14" t="s">
        <v>75</v>
      </c>
      <c r="C20" s="5"/>
      <c r="D20" s="207" t="str">
        <f>IF(OR(B19="",B21=""),"",IF(B19="ABS",B21,IF(B21="ABS",B19,IF(AND(B19="ABS",B21="ABS"),"ABS",IF(OR(C19="",C21="",C19=C21),"",IF(C19&gt;C21,B19,B21))))))</f>
        <v/>
      </c>
      <c r="E20" s="206"/>
      <c r="I20" s="57"/>
      <c r="K20" s="57"/>
      <c r="O20" s="9"/>
      <c r="P20" s="63"/>
      <c r="Q20" s="63"/>
      <c r="R20" s="73"/>
      <c r="S20" s="73"/>
      <c r="T20" s="73"/>
      <c r="U20" s="73"/>
    </row>
    <row r="21" spans="1:21" ht="12.75" customHeight="1" thickBot="1">
      <c r="A21" s="255">
        <v>28</v>
      </c>
      <c r="B21" s="8"/>
      <c r="C21" s="208"/>
      <c r="D21" s="209"/>
      <c r="E21" s="210"/>
      <c r="I21" s="57"/>
      <c r="K21" s="57"/>
      <c r="O21" s="189"/>
      <c r="P21" s="296" t="s">
        <v>354</v>
      </c>
      <c r="Q21" s="297"/>
      <c r="R21" s="73"/>
      <c r="S21" s="73"/>
      <c r="T21" s="73"/>
      <c r="U21" s="73"/>
    </row>
    <row r="22" spans="1:21" ht="12.75" customHeight="1" thickBot="1">
      <c r="A22" s="256"/>
      <c r="D22" s="16" t="s">
        <v>119</v>
      </c>
      <c r="E22" s="6"/>
      <c r="F22" s="207" t="str">
        <f>IF(OR(D20="",D24=""),"",IF(D20="ABS",D24,IF(D24="ABS",D20,IF(AND(D20="ABS",D24="ABS"),"ABS",IF(OR(E20="",E24="",E20=E24),"",IF(E20&gt;E24,D20,D24))))))</f>
        <v/>
      </c>
      <c r="G22" s="206"/>
      <c r="I22" s="57"/>
      <c r="K22" s="57"/>
      <c r="O22" s="190"/>
      <c r="P22" s="296"/>
      <c r="Q22" s="297"/>
      <c r="R22" s="73"/>
      <c r="S22" s="73"/>
      <c r="T22" s="73"/>
      <c r="U22" s="73"/>
    </row>
    <row r="23" spans="1:21" ht="12.75" customHeight="1" thickBot="1">
      <c r="A23" s="255">
        <v>21</v>
      </c>
      <c r="B23" s="7"/>
      <c r="C23" s="206"/>
      <c r="E23" s="57"/>
      <c r="F23" s="209"/>
      <c r="G23" s="210"/>
      <c r="I23" s="57"/>
      <c r="K23" s="57"/>
      <c r="O23" s="9"/>
      <c r="P23" s="63"/>
      <c r="Q23" s="63"/>
      <c r="R23" s="73"/>
      <c r="S23" s="73"/>
      <c r="T23" s="73"/>
      <c r="U23" s="73"/>
    </row>
    <row r="24" spans="1:21" ht="12.75" customHeight="1" thickBot="1">
      <c r="A24" s="256"/>
      <c r="B24" s="14" t="s">
        <v>76</v>
      </c>
      <c r="C24" s="5"/>
      <c r="D24" s="211" t="str">
        <f>IF(OR(B23="",B25=""),"",IF(B23="ABS",B25,IF(B25="ABS",B23,IF(AND(B23="ABS",B25="ABS"),"ABS",IF(OR(C23="",C25="",C23=C25),"",IF(C23&gt;C25,B23,B25))))))</f>
        <v/>
      </c>
      <c r="E24" s="208"/>
      <c r="G24" s="57"/>
      <c r="I24" s="57"/>
      <c r="K24" s="57"/>
      <c r="O24" s="191"/>
      <c r="P24" s="296" t="s">
        <v>355</v>
      </c>
      <c r="Q24" s="297"/>
      <c r="R24" s="73"/>
      <c r="S24" s="73"/>
      <c r="T24" s="73"/>
      <c r="U24" s="73"/>
    </row>
    <row r="25" spans="1:21" ht="12.75" customHeight="1" thickBot="1">
      <c r="A25" s="255">
        <v>12</v>
      </c>
      <c r="B25" s="8"/>
      <c r="C25" s="208"/>
      <c r="G25" s="57"/>
      <c r="I25" s="57"/>
      <c r="K25" s="57"/>
      <c r="O25" s="192"/>
      <c r="P25" s="296"/>
      <c r="Q25" s="297"/>
      <c r="R25" s="73"/>
      <c r="S25" s="73"/>
      <c r="T25" s="73"/>
      <c r="U25" s="73"/>
    </row>
    <row r="26" spans="1:21" ht="12.75" customHeight="1" thickBot="1">
      <c r="A26" s="256"/>
      <c r="F26" s="16" t="s">
        <v>90</v>
      </c>
      <c r="G26" s="6"/>
      <c r="H26" s="211" t="str">
        <f>IF(OR(F22="",F30=""),"",IF(F22="ABS",F30,IF(F30="ABS",F22,IF(AND(F22="ABS",F30="ABS"),"ABS",IF(OR(G22="",G30="",G22=G30),"",IF(G22&gt;G30,F22,F30))))))</f>
        <v/>
      </c>
      <c r="I26" s="208"/>
      <c r="K26" s="57"/>
      <c r="O26" s="64"/>
      <c r="P26" s="73"/>
      <c r="Q26" s="73"/>
      <c r="R26" s="73"/>
      <c r="S26" s="73"/>
      <c r="T26" s="73"/>
      <c r="U26" s="73"/>
    </row>
    <row r="27" spans="1:21" ht="12.75" customHeight="1" thickBot="1">
      <c r="A27" s="255">
        <v>13</v>
      </c>
      <c r="B27" s="7"/>
      <c r="C27" s="206"/>
      <c r="G27" s="57"/>
      <c r="K27" s="57"/>
      <c r="O27" s="64"/>
      <c r="P27" s="73"/>
      <c r="Q27" s="73"/>
      <c r="R27" s="73"/>
      <c r="S27" s="73"/>
      <c r="T27" s="73"/>
      <c r="U27" s="73"/>
    </row>
    <row r="28" spans="1:21" ht="12.75" customHeight="1" thickBot="1">
      <c r="A28" s="256"/>
      <c r="B28" s="14" t="s">
        <v>77</v>
      </c>
      <c r="C28" s="5"/>
      <c r="D28" s="207" t="str">
        <f>IF(OR(B27="",B29=""),"",IF(B27="ABS",B29,IF(B29="ABS",B27,IF(AND(B27="ABS",B29="ABS"),"ABS",IF(OR(C27="",C29="",C27=C29),"",IF(C27&gt;C29,B27,B29))))))</f>
        <v/>
      </c>
      <c r="E28" s="206"/>
      <c r="G28" s="57"/>
      <c r="K28" s="57"/>
      <c r="O28" s="64"/>
      <c r="P28" s="73"/>
      <c r="Q28" s="73"/>
      <c r="R28" s="73"/>
      <c r="S28" s="73"/>
      <c r="T28" s="73"/>
      <c r="U28" s="73"/>
    </row>
    <row r="29" spans="1:21" ht="12.75" customHeight="1" thickBot="1">
      <c r="A29" s="255">
        <v>20</v>
      </c>
      <c r="B29" s="8"/>
      <c r="C29" s="208"/>
      <c r="D29" s="209"/>
      <c r="E29" s="210"/>
      <c r="G29" s="57"/>
      <c r="K29" s="57"/>
      <c r="O29" s="64"/>
      <c r="P29" s="73"/>
      <c r="Q29" s="73"/>
      <c r="R29" s="73"/>
      <c r="S29" s="73"/>
      <c r="T29" s="73"/>
      <c r="U29" s="73"/>
    </row>
    <row r="30" spans="1:21" ht="12.75" customHeight="1" thickBot="1">
      <c r="A30" s="256"/>
      <c r="D30" s="16" t="s">
        <v>120</v>
      </c>
      <c r="E30" s="6"/>
      <c r="F30" s="211" t="str">
        <f>IF(OR(D28="",D32=""),"",IF(D28="ABS",D32,IF(D32="ABS",D28,IF(AND(D28="ABS",D32="ABS"),"ABS",IF(OR(E28="",E32="",E28=E32),"",IF(E28&gt;E32,D28,D32))))))</f>
        <v/>
      </c>
      <c r="G30" s="208"/>
      <c r="K30" s="57"/>
      <c r="L30" s="16"/>
      <c r="M30" s="50"/>
      <c r="N30" s="19"/>
      <c r="S30" s="73"/>
      <c r="T30" s="73"/>
      <c r="U30" s="73"/>
    </row>
    <row r="31" spans="1:21" ht="12.75" customHeight="1" thickBot="1">
      <c r="A31" s="255">
        <v>29</v>
      </c>
      <c r="B31" s="7"/>
      <c r="C31" s="206"/>
      <c r="E31" s="57"/>
      <c r="K31" s="57"/>
      <c r="S31" s="73"/>
      <c r="T31" s="73"/>
      <c r="U31" s="73"/>
    </row>
    <row r="32" spans="1:21" ht="12.75" customHeight="1" thickBot="1">
      <c r="A32" s="256"/>
      <c r="B32" s="14" t="s">
        <v>78</v>
      </c>
      <c r="C32" s="5"/>
      <c r="D32" s="211" t="str">
        <f>IF(OR(B31="",B33=""),"",IF(B31="ABS",B33,IF(B33="ABS",B31,IF(AND(B31="ABS",B33="ABS"),"ABS",IF(OR(C31="",C33="",C31=C33),"",IF(C31&gt;C33,B31,B33))))))</f>
        <v/>
      </c>
      <c r="E32" s="208"/>
      <c r="K32" s="57"/>
      <c r="S32" s="73"/>
      <c r="T32" s="73"/>
      <c r="U32" s="73"/>
    </row>
    <row r="33" spans="1:21" ht="12.75" customHeight="1" thickBot="1">
      <c r="A33" s="255">
        <v>4</v>
      </c>
      <c r="B33" s="8"/>
      <c r="C33" s="208"/>
      <c r="K33" s="57"/>
      <c r="O33" s="64"/>
      <c r="P33" s="73"/>
      <c r="Q33" s="73"/>
      <c r="R33" s="73"/>
      <c r="S33" s="73"/>
      <c r="T33" s="73"/>
      <c r="U33" s="73"/>
    </row>
    <row r="34" spans="1:21" ht="12.75" customHeight="1" thickBot="1">
      <c r="A34" s="256"/>
      <c r="G34" s="10"/>
      <c r="J34" s="16" t="s">
        <v>95</v>
      </c>
      <c r="K34" s="6"/>
      <c r="L34" s="266" t="str">
        <f>IF(OR(J18="",J50=""),"",IF(J18="ABS",J50,IF(J50="ABS",J18,IF(AND(J18="ABS",J50="ABS"),"ABS",IF(OR(K18="",K50="",K18=K50),"",IF(K18&gt;K50,J18,J50))))))</f>
        <v/>
      </c>
      <c r="M34" s="267" t="s">
        <v>268</v>
      </c>
      <c r="O34" s="64"/>
      <c r="P34" s="73"/>
      <c r="Q34" s="73"/>
      <c r="R34" s="73"/>
      <c r="S34" s="73"/>
      <c r="T34" s="73"/>
      <c r="U34" s="73"/>
    </row>
    <row r="35" spans="1:21" ht="12.75" customHeight="1" thickBot="1">
      <c r="A35" s="255">
        <v>3</v>
      </c>
      <c r="B35" s="7"/>
      <c r="C35" s="206"/>
      <c r="K35" s="57"/>
      <c r="O35" s="64"/>
      <c r="P35" s="73"/>
      <c r="Q35" s="73"/>
      <c r="R35" s="73"/>
      <c r="S35" s="73"/>
      <c r="T35" s="73"/>
      <c r="U35" s="73"/>
    </row>
    <row r="36" spans="1:21" ht="12.75" customHeight="1" thickBot="1">
      <c r="A36" s="256"/>
      <c r="B36" s="14" t="s">
        <v>79</v>
      </c>
      <c r="C36" s="5"/>
      <c r="D36" s="207" t="str">
        <f>IF(OR(B35="",B37=""),"",IF(B35="ABS",B37,IF(B37="ABS",B35,IF(AND(B35="ABS",B37="ABS"),"ABS",IF(OR(C35="",C37="",C35=C37),"",IF(C35&gt;C37,B35,B37))))))</f>
        <v/>
      </c>
      <c r="E36" s="206"/>
      <c r="K36" s="57"/>
      <c r="O36" s="64"/>
      <c r="P36" s="73"/>
      <c r="Q36" s="73"/>
      <c r="R36" s="73"/>
      <c r="S36" s="73"/>
      <c r="T36" s="73"/>
      <c r="U36" s="73"/>
    </row>
    <row r="37" spans="1:21" ht="12.75" customHeight="1" thickBot="1">
      <c r="A37" s="255">
        <v>30</v>
      </c>
      <c r="B37" s="8"/>
      <c r="C37" s="208"/>
      <c r="D37" s="209"/>
      <c r="E37" s="210"/>
      <c r="K37" s="57"/>
      <c r="O37" s="64"/>
      <c r="P37" s="73"/>
      <c r="Q37" s="73"/>
      <c r="R37" s="73"/>
      <c r="S37" s="73"/>
      <c r="T37" s="73"/>
      <c r="U37" s="73"/>
    </row>
    <row r="38" spans="1:21" ht="12.75" customHeight="1" thickBot="1">
      <c r="A38" s="256"/>
      <c r="D38" s="16" t="s">
        <v>121</v>
      </c>
      <c r="E38" s="6"/>
      <c r="F38" s="207" t="str">
        <f>IF(OR(D36="",D40=""),"",IF(D36="ABS",D40,IF(D40="ABS",D36,IF(AND(D36="ABS",D40="ABS"),"ABS",IF(OR(E36="",E40="",E36=E40),"",IF(E36&gt;E40,D36,D40))))))</f>
        <v/>
      </c>
      <c r="G38" s="206"/>
      <c r="H38" s="16"/>
      <c r="K38" s="57"/>
      <c r="O38" s="64"/>
      <c r="P38" s="73"/>
      <c r="Q38" s="73"/>
      <c r="R38" s="73"/>
      <c r="S38" s="73"/>
      <c r="T38" s="73"/>
      <c r="U38" s="73"/>
    </row>
    <row r="39" spans="1:21" ht="12.75" customHeight="1" thickBot="1">
      <c r="A39" s="255">
        <v>19</v>
      </c>
      <c r="B39" s="7"/>
      <c r="C39" s="206"/>
      <c r="E39" s="57"/>
      <c r="F39" s="209"/>
      <c r="G39" s="210"/>
      <c r="K39" s="57"/>
      <c r="O39" s="64"/>
      <c r="P39" s="73"/>
      <c r="Q39" s="73"/>
      <c r="R39" s="73"/>
      <c r="S39" s="73"/>
      <c r="T39" s="73"/>
      <c r="U39" s="73"/>
    </row>
    <row r="40" spans="1:21" ht="12.75" customHeight="1" thickBot="1">
      <c r="A40" s="256"/>
      <c r="B40" s="14" t="s">
        <v>80</v>
      </c>
      <c r="C40" s="5"/>
      <c r="D40" s="211" t="str">
        <f>IF(OR(B39="",B41=""),"",IF(B39="ABS",B41,IF(B41="ABS",B39,IF(AND(B39="ABS",B41="ABS"),"ABS",IF(OR(C39="",C41="",C39=C41),"",IF(C39&gt;C41,B39,B41))))))</f>
        <v/>
      </c>
      <c r="E40" s="208"/>
      <c r="G40" s="57"/>
      <c r="K40" s="57"/>
      <c r="O40" s="64"/>
      <c r="P40" s="73"/>
      <c r="Q40" s="73"/>
      <c r="R40" s="73"/>
      <c r="S40" s="73"/>
      <c r="T40" s="73"/>
      <c r="U40" s="73"/>
    </row>
    <row r="41" spans="1:21" ht="12.75" customHeight="1" thickBot="1">
      <c r="A41" s="255">
        <v>14</v>
      </c>
      <c r="B41" s="8"/>
      <c r="C41" s="208"/>
      <c r="G41" s="57"/>
      <c r="K41" s="57"/>
      <c r="O41" s="64"/>
      <c r="P41" s="73"/>
      <c r="Q41" s="73"/>
      <c r="R41" s="73"/>
      <c r="S41" s="73"/>
      <c r="T41" s="73"/>
      <c r="U41" s="73"/>
    </row>
    <row r="42" spans="1:21" ht="12.75" customHeight="1" thickBot="1">
      <c r="A42" s="256"/>
      <c r="F42" s="16" t="s">
        <v>91</v>
      </c>
      <c r="G42" s="6"/>
      <c r="H42" s="211" t="str">
        <f>IF(OR(F38="",F46=""),"",IF(F38="ABS",F46,IF(F46="ABS",F38,IF(AND(F38="ABS",F46="ABS"),"ABS",IF(OR(G38="",G46="",G38=G46),"",IF(G38&gt;G46,F38,F46))))))</f>
        <v/>
      </c>
      <c r="I42" s="212"/>
      <c r="K42" s="57"/>
      <c r="O42" s="64"/>
      <c r="P42" s="73"/>
      <c r="Q42" s="73"/>
      <c r="R42" s="73"/>
      <c r="S42" s="73"/>
      <c r="T42" s="73"/>
      <c r="U42" s="73"/>
    </row>
    <row r="43" spans="1:21" ht="12.75" customHeight="1" thickBot="1">
      <c r="A43" s="255">
        <v>11</v>
      </c>
      <c r="B43" s="7"/>
      <c r="C43" s="206"/>
      <c r="G43" s="57"/>
      <c r="H43" s="209"/>
      <c r="I43" s="210"/>
      <c r="K43" s="57"/>
      <c r="O43" s="64"/>
      <c r="P43" s="73"/>
      <c r="Q43" s="73"/>
      <c r="R43" s="73"/>
      <c r="S43" s="73"/>
      <c r="T43" s="73"/>
      <c r="U43" s="73"/>
    </row>
    <row r="44" spans="1:21" ht="12.75" customHeight="1" thickBot="1">
      <c r="A44" s="256"/>
      <c r="B44" s="14" t="s">
        <v>81</v>
      </c>
      <c r="C44" s="5"/>
      <c r="D44" s="207" t="str">
        <f>IF(OR(B43="",B45=""),"",IF(B43="ABS",B45,IF(B45="ABS",B43,IF(AND(B43="ABS",B45="ABS"),"ABS",IF(OR(C43="",C45="",C43=C45),"",IF(C43&gt;C45,B43,B45))))))</f>
        <v/>
      </c>
      <c r="E44" s="206"/>
      <c r="G44" s="57"/>
      <c r="I44" s="57"/>
      <c r="K44" s="57"/>
      <c r="O44" s="64"/>
      <c r="P44" s="73"/>
      <c r="Q44" s="73"/>
      <c r="R44" s="73"/>
      <c r="S44" s="73"/>
      <c r="T44" s="73"/>
      <c r="U44" s="73"/>
    </row>
    <row r="45" spans="1:21" ht="12.75" customHeight="1" thickBot="1">
      <c r="A45" s="255">
        <v>22</v>
      </c>
      <c r="B45" s="8"/>
      <c r="C45" s="208"/>
      <c r="D45" s="209"/>
      <c r="E45" s="210"/>
      <c r="G45" s="57"/>
      <c r="I45" s="57"/>
      <c r="K45" s="57"/>
      <c r="O45" s="64"/>
      <c r="P45" s="73"/>
      <c r="Q45" s="73"/>
      <c r="R45" s="73"/>
      <c r="S45" s="73"/>
      <c r="T45" s="73"/>
      <c r="U45" s="73"/>
    </row>
    <row r="46" spans="1:21" ht="12.75" customHeight="1" thickBot="1">
      <c r="A46" s="256"/>
      <c r="D46" s="16" t="s">
        <v>122</v>
      </c>
      <c r="E46" s="6"/>
      <c r="F46" s="211" t="str">
        <f>IF(OR(D44="",D48=""),"",IF(D44="ABS",D48,IF(D48="ABS",D44,IF(AND(D44="ABS",D48="ABS"),"ABS",IF(OR(E44="",E48="",E44=E48),"",IF(E44&gt;E48,D44,D48))))))</f>
        <v/>
      </c>
      <c r="G46" s="208"/>
      <c r="I46" s="57"/>
      <c r="L46" s="214"/>
      <c r="O46" s="64"/>
      <c r="P46" s="64"/>
      <c r="Q46" s="65"/>
      <c r="R46" s="64"/>
    </row>
    <row r="47" spans="1:21" ht="12.75" customHeight="1" thickBot="1">
      <c r="A47" s="255">
        <v>27</v>
      </c>
      <c r="B47" s="7"/>
      <c r="C47" s="206"/>
      <c r="E47" s="57"/>
      <c r="I47" s="57"/>
      <c r="L47" s="214"/>
      <c r="O47" s="64"/>
      <c r="P47" s="64"/>
      <c r="Q47" s="65"/>
      <c r="R47" s="64"/>
    </row>
    <row r="48" spans="1:21" ht="12.75" customHeight="1" thickBot="1">
      <c r="A48" s="256"/>
      <c r="B48" s="14" t="s">
        <v>82</v>
      </c>
      <c r="C48" s="5"/>
      <c r="D48" s="211" t="str">
        <f>IF(OR(B47="",B49=""),"",IF(B47="ABS",B49,IF(B49="ABS",B47,IF(AND(B47="ABS",B49="ABS"),"ABS",IF(OR(C47="",C49="",C47=C49),"",IF(C47&gt;C49,B47,B49))))))</f>
        <v/>
      </c>
      <c r="E48" s="208"/>
      <c r="I48" s="57"/>
      <c r="K48" s="57"/>
      <c r="O48" s="64"/>
      <c r="P48" s="64"/>
      <c r="Q48" s="65"/>
      <c r="R48" s="64"/>
    </row>
    <row r="49" spans="1:18" ht="12.75" customHeight="1" thickBot="1">
      <c r="A49" s="255">
        <v>6</v>
      </c>
      <c r="B49" s="8"/>
      <c r="C49" s="208"/>
      <c r="I49" s="57"/>
      <c r="K49" s="57"/>
      <c r="O49" s="64"/>
      <c r="P49" s="64"/>
      <c r="Q49" s="65"/>
      <c r="R49" s="64"/>
    </row>
    <row r="50" spans="1:18" ht="12.75" customHeight="1" thickBot="1">
      <c r="A50" s="256"/>
      <c r="G50" s="10"/>
      <c r="H50" s="16" t="s">
        <v>94</v>
      </c>
      <c r="I50" s="6"/>
      <c r="J50" s="213" t="str">
        <f>IF(OR(H42="",H58=""),"",IF(H42="ABS",H58,IF(H58="ABS",H42,IF(AND(H42="ABS",H58="ABS"),"ABS",IF(OR(I42="",I58="",I42=I58),"",IF(I42&gt;I58,H42,H58))))))</f>
        <v/>
      </c>
      <c r="K50" s="208"/>
      <c r="O50" s="64"/>
      <c r="P50" s="64"/>
      <c r="Q50" s="65"/>
      <c r="R50" s="64"/>
    </row>
    <row r="51" spans="1:18" ht="12.75" customHeight="1" thickBot="1">
      <c r="A51" s="255">
        <v>7</v>
      </c>
      <c r="B51" s="7"/>
      <c r="C51" s="206"/>
      <c r="I51" s="57"/>
      <c r="L51" s="268" t="str">
        <f>IF(L34="","",IF(L34=J18,J50,J18))</f>
        <v/>
      </c>
      <c r="M51" s="267" t="s">
        <v>186</v>
      </c>
      <c r="O51" s="64"/>
      <c r="P51" s="64"/>
      <c r="Q51" s="65"/>
      <c r="R51" s="64"/>
    </row>
    <row r="52" spans="1:18" ht="12.75" customHeight="1" thickBot="1">
      <c r="A52" s="256"/>
      <c r="B52" s="14" t="s">
        <v>83</v>
      </c>
      <c r="C52" s="5"/>
      <c r="D52" s="207" t="str">
        <f>IF(OR(B51="",B53=""),"",IF(B51="ABS",B53,IF(B53="ABS",B51,IF(AND(B51="ABS",B53="ABS"),"ABS",IF(OR(C51="",C53="",C51=C53),"",IF(C51&gt;C53,B51,B53))))))</f>
        <v/>
      </c>
      <c r="E52" s="206"/>
      <c r="I52" s="57"/>
      <c r="O52" s="64"/>
      <c r="P52" s="64"/>
      <c r="Q52" s="65"/>
      <c r="R52" s="64"/>
    </row>
    <row r="53" spans="1:18" ht="12.75" customHeight="1" thickBot="1">
      <c r="A53" s="255">
        <v>26</v>
      </c>
      <c r="B53" s="8"/>
      <c r="C53" s="208"/>
      <c r="D53" s="209"/>
      <c r="E53" s="210"/>
      <c r="I53" s="57"/>
      <c r="O53" s="64"/>
      <c r="P53" s="64"/>
      <c r="Q53" s="65"/>
      <c r="R53" s="64"/>
    </row>
    <row r="54" spans="1:18" ht="12.75" customHeight="1" thickBot="1">
      <c r="A54" s="256"/>
      <c r="D54" s="16" t="s">
        <v>123</v>
      </c>
      <c r="E54" s="6"/>
      <c r="F54" s="207" t="str">
        <f>IF(OR(D52="",D56=""),"",IF(D52="ABS",D56,IF(D56="ABS",D52,IF(AND(D52="ABS",D56="ABS"),"ABS",IF(OR(E52="",E56="",E52=E56),"",IF(E52&gt;E56,D52,D56))))))</f>
        <v/>
      </c>
      <c r="G54" s="206"/>
      <c r="I54" s="57"/>
      <c r="O54" s="64"/>
      <c r="P54" s="64"/>
      <c r="Q54" s="65"/>
      <c r="R54" s="64"/>
    </row>
    <row r="55" spans="1:18" ht="12.75" customHeight="1" thickBot="1">
      <c r="A55" s="255">
        <v>23</v>
      </c>
      <c r="B55" s="7"/>
      <c r="C55" s="206"/>
      <c r="E55" s="57"/>
      <c r="F55" s="209"/>
      <c r="G55" s="210"/>
      <c r="I55" s="57"/>
      <c r="O55" s="64"/>
      <c r="P55" s="64"/>
      <c r="Q55" s="64"/>
      <c r="R55" s="64"/>
    </row>
    <row r="56" spans="1:18" ht="12.75" customHeight="1" thickBot="1">
      <c r="A56" s="256"/>
      <c r="B56" s="14" t="s">
        <v>84</v>
      </c>
      <c r="C56" s="5"/>
      <c r="D56" s="211" t="str">
        <f>IF(OR(B55="",B57=""),"",IF(B55="ABS",B57,IF(B57="ABS",B55,IF(AND(B55="ABS",B57="ABS"),"ABS",IF(OR(C55="",C57="",C55=C57),"",IF(C55&gt;C57,B55,B57))))))</f>
        <v/>
      </c>
      <c r="E56" s="208"/>
      <c r="G56" s="57"/>
      <c r="I56" s="57"/>
    </row>
    <row r="57" spans="1:18" ht="12.75" customHeight="1" thickBot="1">
      <c r="A57" s="255">
        <v>10</v>
      </c>
      <c r="B57" s="8"/>
      <c r="C57" s="208"/>
      <c r="G57" s="57"/>
      <c r="I57" s="57"/>
    </row>
    <row r="58" spans="1:18" ht="12.75" customHeight="1" thickBot="1">
      <c r="A58" s="256"/>
      <c r="F58" s="16" t="s">
        <v>92</v>
      </c>
      <c r="G58" s="6"/>
      <c r="H58" s="211" t="str">
        <f>IF(OR(F54="",F62=""),"",IF(F54="ABS",F62,IF(F62="ABS",F54,IF(AND(F54="ABS",F62="ABS"),"ABS",IF(OR(G54="",G62="",G54=G62),"",IF(G54&gt;G62,F54,F62))))))</f>
        <v/>
      </c>
      <c r="I58" s="208"/>
    </row>
    <row r="59" spans="1:18" ht="12.75" customHeight="1" thickBot="1">
      <c r="A59" s="255">
        <v>15</v>
      </c>
      <c r="B59" s="7"/>
      <c r="C59" s="206"/>
      <c r="G59" s="57"/>
    </row>
    <row r="60" spans="1:18" ht="12.75" customHeight="1" thickBot="1">
      <c r="A60" s="256"/>
      <c r="B60" s="14" t="s">
        <v>85</v>
      </c>
      <c r="C60" s="5"/>
      <c r="D60" s="207" t="str">
        <f>IF(OR(B59="",B61=""),"",IF(B59="ABS",B61,IF(B61="ABS",B59,IF(AND(B59="ABS",B61="ABS"),"ABS",IF(OR(C59="",C61="",C59=C61),"",IF(C59&gt;C61,B59,B61))))))</f>
        <v/>
      </c>
      <c r="E60" s="206"/>
      <c r="G60" s="57"/>
    </row>
    <row r="61" spans="1:18" ht="12.75" customHeight="1" thickBot="1">
      <c r="A61" s="255">
        <v>18</v>
      </c>
      <c r="B61" s="8"/>
      <c r="C61" s="208"/>
      <c r="D61" s="209"/>
      <c r="E61" s="210"/>
      <c r="G61" s="57"/>
    </row>
    <row r="62" spans="1:18" ht="12.75" customHeight="1" thickBot="1">
      <c r="A62" s="256"/>
      <c r="B62" s="21"/>
      <c r="C62" s="21"/>
      <c r="D62" s="16" t="s">
        <v>124</v>
      </c>
      <c r="E62" s="6"/>
      <c r="F62" s="211" t="str">
        <f>IF(OR(D60="",D64=""),"",IF(D60="ABS",D64,IF(D64="ABS",D60,IF(AND(D60="ABS",D64="ABS"),"ABS",IF(OR(E60="",E64="",E60=E64),"",IF(E60&gt;E64,D60,D64))))))</f>
        <v/>
      </c>
      <c r="G62" s="208"/>
      <c r="I62" s="22"/>
    </row>
    <row r="63" spans="1:18" ht="12.75" customHeight="1" thickBot="1">
      <c r="A63" s="255">
        <v>31</v>
      </c>
      <c r="B63" s="7"/>
      <c r="C63" s="206"/>
      <c r="E63" s="57"/>
      <c r="J63" s="16"/>
      <c r="L63" s="50"/>
    </row>
    <row r="64" spans="1:18" ht="12.75" customHeight="1" thickBot="1">
      <c r="A64" s="256"/>
      <c r="B64" s="14" t="s">
        <v>86</v>
      </c>
      <c r="C64" s="5"/>
      <c r="D64" s="211" t="str">
        <f>IF(OR(B63="",B65=""),"",IF(B63="ABS",B65,IF(B65="ABS",B63,IF(AND(B63="ABS",B65="ABS"),"ABS",IF(OR(C63="",C65="",C63=C65),"",IF(C63&gt;C65,B63,B65))))))</f>
        <v/>
      </c>
      <c r="E64" s="208"/>
      <c r="I64" s="22"/>
    </row>
    <row r="65" spans="1:12" ht="12.75" customHeight="1" thickBot="1">
      <c r="A65" s="255">
        <v>2</v>
      </c>
      <c r="B65" s="8"/>
      <c r="C65" s="208"/>
      <c r="L65" s="50"/>
    </row>
  </sheetData>
  <sheetProtection algorithmName="SHA-512" hashValue="IZA16EaaZAwPLk65z7SQROVtX4bCv/iRzKWZ7fU5aw5Ig4GXMyUeBLnKjOqEqgzE5mRA6g9GXeSNVfLVUmzwcQ==" saltValue="gGqBlyf82YLTUSY9hQqc4A==" spinCount="100000" sheet="1" objects="1" scenarios="1"/>
  <mergeCells count="3">
    <mergeCell ref="P18:Q19"/>
    <mergeCell ref="P21:Q22"/>
    <mergeCell ref="P24:Q25"/>
  </mergeCells>
  <conditionalFormatting sqref="C4">
    <cfRule type="expression" dxfId="620" priority="57">
      <formula>AND(B3&lt;&gt;"",C4="",D4="",B5&lt;&gt;"")</formula>
    </cfRule>
    <cfRule type="expression" dxfId="619" priority="61">
      <formula>AND(C4&lt;&gt;"",D4="")</formula>
    </cfRule>
    <cfRule type="expression" dxfId="618" priority="87">
      <formula>D4&lt;&gt;""</formula>
    </cfRule>
  </conditionalFormatting>
  <conditionalFormatting sqref="C8">
    <cfRule type="expression" dxfId="617" priority="34">
      <formula>AND(B7&lt;&gt;"",C8="",D8="",B9&lt;&gt;"")</formula>
    </cfRule>
    <cfRule type="expression" dxfId="616" priority="60">
      <formula>AND(C8&lt;&gt;"",D8="")</formula>
    </cfRule>
    <cfRule type="expression" dxfId="615" priority="86">
      <formula>D8&lt;&gt;""</formula>
    </cfRule>
  </conditionalFormatting>
  <conditionalFormatting sqref="C12">
    <cfRule type="expression" dxfId="614" priority="33">
      <formula>AND(B11&lt;&gt;"",C12="",D12="",B13&lt;&gt;"")</formula>
    </cfRule>
    <cfRule type="expression" dxfId="613" priority="59">
      <formula>AND(C12&lt;&gt;"",D12="")</formula>
    </cfRule>
    <cfRule type="expression" dxfId="612" priority="85">
      <formula>D12&lt;&gt;""</formula>
    </cfRule>
  </conditionalFormatting>
  <conditionalFormatting sqref="C16">
    <cfRule type="expression" dxfId="611" priority="32">
      <formula>AND(B15&lt;&gt;"",C16="",D16="",B17&lt;&gt;"")</formula>
    </cfRule>
    <cfRule type="expression" dxfId="610" priority="58">
      <formula>AND(C16&lt;&gt;"",D16="")</formula>
    </cfRule>
    <cfRule type="expression" dxfId="609" priority="84">
      <formula>D16&lt;&gt;""</formula>
    </cfRule>
  </conditionalFormatting>
  <conditionalFormatting sqref="C20">
    <cfRule type="expression" dxfId="608" priority="31">
      <formula>AND(B19&lt;&gt;"",C20="",D20="",B21&lt;&gt;"")</formula>
    </cfRule>
    <cfRule type="expression" dxfId="607" priority="56">
      <formula>AND(C20&lt;&gt;"",D20="")</formula>
    </cfRule>
    <cfRule type="expression" dxfId="606" priority="83">
      <formula>D20&lt;&gt;""</formula>
    </cfRule>
  </conditionalFormatting>
  <conditionalFormatting sqref="C24">
    <cfRule type="expression" dxfId="605" priority="30">
      <formula>AND(B23&lt;&gt;"",C24="",D24="",B25&lt;&gt;"")</formula>
    </cfRule>
    <cfRule type="expression" dxfId="604" priority="55">
      <formula>AND(C24&lt;&gt;"",D24="")</formula>
    </cfRule>
    <cfRule type="expression" dxfId="603" priority="82">
      <formula>D24&lt;&gt;""</formula>
    </cfRule>
  </conditionalFormatting>
  <conditionalFormatting sqref="C28">
    <cfRule type="expression" dxfId="602" priority="29">
      <formula>AND(B27&lt;&gt;"",C28="",D28="",B29&lt;&gt;"")</formula>
    </cfRule>
    <cfRule type="expression" dxfId="601" priority="54">
      <formula>AND(C28&lt;&gt;"",D28="")</formula>
    </cfRule>
    <cfRule type="expression" dxfId="600" priority="81">
      <formula>D28&lt;&gt;""</formula>
    </cfRule>
  </conditionalFormatting>
  <conditionalFormatting sqref="C32">
    <cfRule type="expression" dxfId="599" priority="28">
      <formula>AND(B31&lt;&gt;"",C32="",D32="",B33&lt;&gt;"")</formula>
    </cfRule>
    <cfRule type="expression" dxfId="598" priority="53">
      <formula>AND(C32&lt;&gt;"",D32="")</formula>
    </cfRule>
    <cfRule type="expression" dxfId="597" priority="80">
      <formula>D32&lt;&gt;""</formula>
    </cfRule>
  </conditionalFormatting>
  <conditionalFormatting sqref="C36">
    <cfRule type="expression" dxfId="596" priority="27">
      <formula>AND(B35&lt;&gt;"",C36="",D36="",B37&lt;&gt;"")</formula>
    </cfRule>
    <cfRule type="expression" dxfId="595" priority="52">
      <formula>AND(C36&lt;&gt;"",D36="")</formula>
    </cfRule>
    <cfRule type="expression" dxfId="594" priority="79">
      <formula>D36&lt;&gt;""</formula>
    </cfRule>
  </conditionalFormatting>
  <conditionalFormatting sqref="C40">
    <cfRule type="expression" dxfId="593" priority="26">
      <formula>AND(B39&lt;&gt;"",C40="",D40="",B41&lt;&gt;"")</formula>
    </cfRule>
    <cfRule type="expression" dxfId="592" priority="51">
      <formula>AND(C40&lt;&gt;"",D40="")</formula>
    </cfRule>
    <cfRule type="expression" dxfId="591" priority="78">
      <formula>D40&lt;&gt;""</formula>
    </cfRule>
  </conditionalFormatting>
  <conditionalFormatting sqref="C44">
    <cfRule type="expression" dxfId="590" priority="25">
      <formula>AND(B43&lt;&gt;"",C44="",D44="",B45&lt;&gt;"")</formula>
    </cfRule>
    <cfRule type="expression" dxfId="589" priority="50">
      <formula>AND(C44&lt;&gt;"",D44="")</formula>
    </cfRule>
    <cfRule type="expression" dxfId="588" priority="77">
      <formula>D44&lt;&gt;""</formula>
    </cfRule>
  </conditionalFormatting>
  <conditionalFormatting sqref="C48">
    <cfRule type="expression" dxfId="587" priority="24">
      <formula>AND(B47&lt;&gt;"",C48="",D48="",B49&lt;&gt;"")</formula>
    </cfRule>
    <cfRule type="expression" dxfId="586" priority="49">
      <formula>AND(C48&lt;&gt;"",D48="")</formula>
    </cfRule>
    <cfRule type="expression" dxfId="585" priority="76">
      <formula>D48&lt;&gt;""</formula>
    </cfRule>
  </conditionalFormatting>
  <conditionalFormatting sqref="C52">
    <cfRule type="expression" dxfId="584" priority="23">
      <formula>AND(B51&lt;&gt;"",C52="",D52="",B53&lt;&gt;"")</formula>
    </cfRule>
    <cfRule type="expression" dxfId="583" priority="48">
      <formula>AND(C52&lt;&gt;"",D52="")</formula>
    </cfRule>
    <cfRule type="expression" dxfId="582" priority="75">
      <formula>D52&lt;&gt;""</formula>
    </cfRule>
  </conditionalFormatting>
  <conditionalFormatting sqref="C56">
    <cfRule type="expression" dxfId="581" priority="22">
      <formula>AND(B55&lt;&gt;"",C56="",D56="",B57&lt;&gt;"")</formula>
    </cfRule>
    <cfRule type="expression" dxfId="580" priority="47">
      <formula>AND(C56&lt;&gt;"",D56="")</formula>
    </cfRule>
    <cfRule type="expression" dxfId="579" priority="74">
      <formula>D56&lt;&gt;""</formula>
    </cfRule>
  </conditionalFormatting>
  <conditionalFormatting sqref="C60">
    <cfRule type="expression" dxfId="578" priority="21">
      <formula>AND(B59&lt;&gt;"",C60="",D60="",B61&lt;&gt;"")</formula>
    </cfRule>
    <cfRule type="expression" dxfId="577" priority="46">
      <formula>AND(C60&lt;&gt;"",D60="")</formula>
    </cfRule>
    <cfRule type="expression" dxfId="576" priority="73">
      <formula>D60&lt;&gt;""</formula>
    </cfRule>
  </conditionalFormatting>
  <conditionalFormatting sqref="C64">
    <cfRule type="expression" dxfId="575" priority="20">
      <formula>AND(B63&lt;&gt;"",C64="",D64="",B65&lt;&gt;"")</formula>
    </cfRule>
    <cfRule type="expression" dxfId="574" priority="45">
      <formula>AND(C64&lt;&gt;"",D64="")</formula>
    </cfRule>
    <cfRule type="expression" dxfId="573" priority="72">
      <formula>D64&lt;&gt;""</formula>
    </cfRule>
  </conditionalFormatting>
  <conditionalFormatting sqref="E6">
    <cfRule type="expression" dxfId="572" priority="19">
      <formula>AND(D4&lt;&gt;"",E6="",F6="",D8&lt;&gt;"")</formula>
    </cfRule>
    <cfRule type="expression" dxfId="571" priority="44">
      <formula>AND(E6&lt;&gt;"",F6="")</formula>
    </cfRule>
    <cfRule type="expression" dxfId="570" priority="71">
      <formula>F6&lt;&gt;""</formula>
    </cfRule>
  </conditionalFormatting>
  <conditionalFormatting sqref="E14">
    <cfRule type="expression" dxfId="569" priority="18">
      <formula>AND(D12&lt;&gt;"",E14="",F14="",D16&lt;&gt;"")</formula>
    </cfRule>
    <cfRule type="expression" dxfId="568" priority="43">
      <formula>AND(E14&lt;&gt;"",F14="")</formula>
    </cfRule>
    <cfRule type="expression" dxfId="567" priority="70">
      <formula>F14&lt;&gt;""</formula>
    </cfRule>
  </conditionalFormatting>
  <conditionalFormatting sqref="E22">
    <cfRule type="expression" dxfId="566" priority="17">
      <formula>AND(D20&lt;&gt;"",E22="",F22="",D24&lt;&gt;"")</formula>
    </cfRule>
    <cfRule type="expression" dxfId="565" priority="42">
      <formula>AND(E22&lt;&gt;"",F22="")</formula>
    </cfRule>
    <cfRule type="expression" dxfId="564" priority="69">
      <formula>F22&lt;&gt;""</formula>
    </cfRule>
  </conditionalFormatting>
  <conditionalFormatting sqref="E30">
    <cfRule type="expression" dxfId="563" priority="16">
      <formula>AND(D28&lt;&gt;"",E30="",F30="",D32&lt;&gt;"")</formula>
    </cfRule>
    <cfRule type="expression" dxfId="562" priority="41">
      <formula>AND(E30&lt;&gt;"",F30="")</formula>
    </cfRule>
    <cfRule type="expression" dxfId="561" priority="68">
      <formula>F30&lt;&gt;""</formula>
    </cfRule>
  </conditionalFormatting>
  <conditionalFormatting sqref="E38">
    <cfRule type="expression" dxfId="560" priority="15">
      <formula>AND(D36&lt;&gt;"",E38="",F38="",D40&lt;&gt;"")</formula>
    </cfRule>
    <cfRule type="expression" dxfId="559" priority="40">
      <formula>AND(E38&lt;&gt;"",F38="")</formula>
    </cfRule>
    <cfRule type="expression" dxfId="558" priority="67">
      <formula>F38&lt;&gt;""</formula>
    </cfRule>
  </conditionalFormatting>
  <conditionalFormatting sqref="E46">
    <cfRule type="expression" dxfId="557" priority="14">
      <formula>AND(D44&lt;&gt;"",E46="",F46="",D48&lt;&gt;"")</formula>
    </cfRule>
    <cfRule type="expression" dxfId="556" priority="39">
      <formula>AND(E46&lt;&gt;"",F46="")</formula>
    </cfRule>
    <cfRule type="expression" dxfId="555" priority="66">
      <formula>F46&lt;&gt;""</formula>
    </cfRule>
  </conditionalFormatting>
  <conditionalFormatting sqref="E54">
    <cfRule type="expression" dxfId="554" priority="13">
      <formula>AND(D52&lt;&gt;"",E54="",F54="",D56&lt;&gt;"")</formula>
    </cfRule>
    <cfRule type="expression" dxfId="553" priority="38">
      <formula>AND(E54&lt;&gt;"",F54="")</formula>
    </cfRule>
    <cfRule type="expression" dxfId="552" priority="65">
      <formula>F54&lt;&gt;""</formula>
    </cfRule>
  </conditionalFormatting>
  <conditionalFormatting sqref="E62">
    <cfRule type="expression" dxfId="551" priority="12">
      <formula>AND(D60&lt;&gt;"",E62="",F62="",D64&lt;&gt;"")</formula>
    </cfRule>
    <cfRule type="expression" dxfId="550" priority="37">
      <formula>AND(E62&lt;&gt;"",F62="")</formula>
    </cfRule>
    <cfRule type="expression" dxfId="549" priority="64">
      <formula>F62&lt;&gt;""</formula>
    </cfRule>
  </conditionalFormatting>
  <conditionalFormatting sqref="G42">
    <cfRule type="expression" dxfId="548" priority="10">
      <formula>AND(F38&lt;&gt;"",G42="",H42="",F46&lt;&gt;"")</formula>
    </cfRule>
    <cfRule type="expression" dxfId="547" priority="35">
      <formula>AND(G42&lt;&gt;"",H42="")</formula>
    </cfRule>
    <cfRule type="expression" dxfId="546" priority="62">
      <formula>H42&lt;&gt;""</formula>
    </cfRule>
  </conditionalFormatting>
  <conditionalFormatting sqref="K34">
    <cfRule type="expression" dxfId="545" priority="91">
      <formula>AND(J18&lt;&gt;"",K34="",L34="",J50&lt;&gt;"")</formula>
    </cfRule>
    <cfRule type="expression" dxfId="544" priority="92">
      <formula>AND(K34&lt;&gt;"",L34="")</formula>
    </cfRule>
    <cfRule type="expression" dxfId="543" priority="93">
      <formula>L34&lt;&gt;""</formula>
    </cfRule>
  </conditionalFormatting>
  <conditionalFormatting sqref="I18">
    <cfRule type="expression" dxfId="542" priority="88">
      <formula>AND(H10&lt;&gt;"",I18="",J18="",H26&lt;&gt;"")</formula>
    </cfRule>
    <cfRule type="expression" dxfId="541" priority="89">
      <formula>AND(I18&lt;&gt;"",J18="")</formula>
    </cfRule>
    <cfRule type="expression" dxfId="540" priority="90">
      <formula>J18&lt;&gt;""</formula>
    </cfRule>
  </conditionalFormatting>
  <conditionalFormatting sqref="G10">
    <cfRule type="expression" dxfId="539" priority="11">
      <formula>AND(F6&lt;&gt;"",G10="",H10="",F14&lt;&gt;"")</formula>
    </cfRule>
    <cfRule type="expression" dxfId="538" priority="36">
      <formula>AND(G10&lt;&gt;"",H10="")</formula>
    </cfRule>
    <cfRule type="expression" dxfId="537" priority="63">
      <formula>H10&lt;&gt;""</formula>
    </cfRule>
  </conditionalFormatting>
  <conditionalFormatting sqref="G26">
    <cfRule type="expression" dxfId="536" priority="7">
      <formula>AND(F22&lt;&gt;"",G26="",H26="",F30&lt;&gt;"")</formula>
    </cfRule>
    <cfRule type="expression" dxfId="535" priority="8">
      <formula>AND(G26&lt;&gt;"",H26="")</formula>
    </cfRule>
    <cfRule type="expression" dxfId="534" priority="9">
      <formula>H26&lt;&gt;""</formula>
    </cfRule>
  </conditionalFormatting>
  <conditionalFormatting sqref="G58">
    <cfRule type="expression" dxfId="533" priority="4">
      <formula>AND(F54&lt;&gt;"",G58="",H58="",F62&lt;&gt;"")</formula>
    </cfRule>
    <cfRule type="expression" dxfId="532" priority="5">
      <formula>AND(G58&lt;&gt;"",H58="")</formula>
    </cfRule>
    <cfRule type="expression" dxfId="531" priority="6">
      <formula>H58&lt;&gt;""</formula>
    </cfRule>
  </conditionalFormatting>
  <conditionalFormatting sqref="I50">
    <cfRule type="expression" dxfId="530" priority="1">
      <formula>AND(H42&lt;&gt;"",I50="",J50="",H58&lt;&gt;"")</formula>
    </cfRule>
    <cfRule type="expression" dxfId="529" priority="2">
      <formula>AND(I50&lt;&gt;"",J50="")</formula>
    </cfRule>
    <cfRule type="expression" dxfId="528" priority="3">
      <formula>J50&lt;&gt;""</formula>
    </cfRule>
  </conditionalFormatting>
  <printOptions horizontalCentered="1"/>
  <pageMargins left="0.21" right="0.21" top="0.21" bottom="0.21" header="0.31" footer="0.31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LISTES!$G$2:$G$31</xm:f>
          </x14:formula1>
          <xm:sqref>J1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219</vt:i4>
      </vt:variant>
    </vt:vector>
  </HeadingPairs>
  <TitlesOfParts>
    <vt:vector size="233" baseType="lpstr">
      <vt:lpstr>ACCUEIL</vt:lpstr>
      <vt:lpstr>Poules de 3</vt:lpstr>
      <vt:lpstr>Poules de 4</vt:lpstr>
      <vt:lpstr>Poules de 5</vt:lpstr>
      <vt:lpstr>Poules de 6</vt:lpstr>
      <vt:lpstr>Poules de 7</vt:lpstr>
      <vt:lpstr>Poules de 8</vt:lpstr>
      <vt:lpstr>Poules mélangées</vt:lpstr>
      <vt:lpstr>Tournoi à élimination directe</vt:lpstr>
      <vt:lpstr>Tournoi classant</vt:lpstr>
      <vt:lpstr>Tournoi classant avec repêchage</vt:lpstr>
      <vt:lpstr>LISTES</vt:lpstr>
      <vt:lpstr>AIDE</vt:lpstr>
      <vt:lpstr>SAUVEGARDES</vt:lpstr>
      <vt:lpstr>EffacerNomsP3</vt:lpstr>
      <vt:lpstr>EffacerNomsP4</vt:lpstr>
      <vt:lpstr>EffacerNomsP5</vt:lpstr>
      <vt:lpstr>EffacerNomsP6</vt:lpstr>
      <vt:lpstr>EffacerNomsP7</vt:lpstr>
      <vt:lpstr>EffacerNomsP8</vt:lpstr>
      <vt:lpstr>EffacerNomsPM</vt:lpstr>
      <vt:lpstr>EffacerNomsTC</vt:lpstr>
      <vt:lpstr>EffacerNomsTC04</vt:lpstr>
      <vt:lpstr>EffacerNomsTC05</vt:lpstr>
      <vt:lpstr>EffacerNomsTC06</vt:lpstr>
      <vt:lpstr>EffacerNomsTC07</vt:lpstr>
      <vt:lpstr>EffacerNomsTC08</vt:lpstr>
      <vt:lpstr>EffacerNomsTC09</vt:lpstr>
      <vt:lpstr>EffacerNomsTC10</vt:lpstr>
      <vt:lpstr>EffacerNomsTC11</vt:lpstr>
      <vt:lpstr>EffacerNomsTC12</vt:lpstr>
      <vt:lpstr>EffacerNomsTC13</vt:lpstr>
      <vt:lpstr>EffacerNomsTC14</vt:lpstr>
      <vt:lpstr>EffacerNomsTC15</vt:lpstr>
      <vt:lpstr>EffacerNomsTC16</vt:lpstr>
      <vt:lpstr>EffacerNomsTC17</vt:lpstr>
      <vt:lpstr>EffacerNomsTC18</vt:lpstr>
      <vt:lpstr>EffacerNomsTC19</vt:lpstr>
      <vt:lpstr>EffacerNomsTC20</vt:lpstr>
      <vt:lpstr>EffacerNomsTC21</vt:lpstr>
      <vt:lpstr>EffacerNomsTC22</vt:lpstr>
      <vt:lpstr>EffacerNomsTC23</vt:lpstr>
      <vt:lpstr>EffacerNomsTC24</vt:lpstr>
      <vt:lpstr>EffacerNomsTC25</vt:lpstr>
      <vt:lpstr>EffacerNomsTC26</vt:lpstr>
      <vt:lpstr>EffacerNomsTC27</vt:lpstr>
      <vt:lpstr>EffacerNomsTC28</vt:lpstr>
      <vt:lpstr>EffacerNomsTC29</vt:lpstr>
      <vt:lpstr>EffacerNomsTC30</vt:lpstr>
      <vt:lpstr>EffacerNomsTC31</vt:lpstr>
      <vt:lpstr>EffacerNomsTC32</vt:lpstr>
      <vt:lpstr>EffacerNomsTCR</vt:lpstr>
      <vt:lpstr>EffacerNomsTCR08</vt:lpstr>
      <vt:lpstr>EffacerNomsTCR09</vt:lpstr>
      <vt:lpstr>EffacerNomsTCR10</vt:lpstr>
      <vt:lpstr>EffacerNomsTCR11</vt:lpstr>
      <vt:lpstr>EffacerNomsTCR12</vt:lpstr>
      <vt:lpstr>EffacerNomsTCR13</vt:lpstr>
      <vt:lpstr>EffacerNomsTCR14</vt:lpstr>
      <vt:lpstr>EffacerNomsTCR15</vt:lpstr>
      <vt:lpstr>EffacerNomsTCR16</vt:lpstr>
      <vt:lpstr>EffacerNomsTCR17</vt:lpstr>
      <vt:lpstr>EffacerNomsTCR18</vt:lpstr>
      <vt:lpstr>EffacerNomsTCR19</vt:lpstr>
      <vt:lpstr>EffacerNomsTCR20</vt:lpstr>
      <vt:lpstr>EffacerNomsTCR21</vt:lpstr>
      <vt:lpstr>EffacerNomsTCR22</vt:lpstr>
      <vt:lpstr>EffacerNomsTCR23</vt:lpstr>
      <vt:lpstr>EffacerNomsTCR24</vt:lpstr>
      <vt:lpstr>EffacerNomsTCR25</vt:lpstr>
      <vt:lpstr>EffacerNomsTCR26</vt:lpstr>
      <vt:lpstr>EffacerNomsTCR27</vt:lpstr>
      <vt:lpstr>EffacerNomsTCR28</vt:lpstr>
      <vt:lpstr>EffacerNomsTCR29</vt:lpstr>
      <vt:lpstr>EffacerNomsTCR30</vt:lpstr>
      <vt:lpstr>EffacerNomsTCR31</vt:lpstr>
      <vt:lpstr>EffacerNomsTCR32</vt:lpstr>
      <vt:lpstr>EffacerNomsTED</vt:lpstr>
      <vt:lpstr>EffacerNomsTED04</vt:lpstr>
      <vt:lpstr>EffacerNomsTED05</vt:lpstr>
      <vt:lpstr>EffacerNomsTED06</vt:lpstr>
      <vt:lpstr>EffacerNomsTED07</vt:lpstr>
      <vt:lpstr>EffacerNomsTED08</vt:lpstr>
      <vt:lpstr>EffacerNomsTED09</vt:lpstr>
      <vt:lpstr>EffacerNomsTED10</vt:lpstr>
      <vt:lpstr>EffacerNomsTED11</vt:lpstr>
      <vt:lpstr>EffacerNomsTED12</vt:lpstr>
      <vt:lpstr>EffacerNomsTED13</vt:lpstr>
      <vt:lpstr>EffacerNomsTED14</vt:lpstr>
      <vt:lpstr>EffacerNomsTED15</vt:lpstr>
      <vt:lpstr>EffacerNomsTED16</vt:lpstr>
      <vt:lpstr>EffacerNomsTED17</vt:lpstr>
      <vt:lpstr>EffacerNomsTED18</vt:lpstr>
      <vt:lpstr>EffacerNomsTED19</vt:lpstr>
      <vt:lpstr>EffacerNomsTED20</vt:lpstr>
      <vt:lpstr>EffacerNomsTED21</vt:lpstr>
      <vt:lpstr>EffacerNomsTED22</vt:lpstr>
      <vt:lpstr>EffacerNomsTED23</vt:lpstr>
      <vt:lpstr>EffacerNomsTED24</vt:lpstr>
      <vt:lpstr>EffacerNomsTED25</vt:lpstr>
      <vt:lpstr>EffacerNomsTED26</vt:lpstr>
      <vt:lpstr>EffacerNomsTED27</vt:lpstr>
      <vt:lpstr>EffacerNomsTED28</vt:lpstr>
      <vt:lpstr>EffacerNomsTED29</vt:lpstr>
      <vt:lpstr>EffacerNomsTED30</vt:lpstr>
      <vt:lpstr>EffacerNomsTED31</vt:lpstr>
      <vt:lpstr>EffacerNomsTED32</vt:lpstr>
      <vt:lpstr>EffacerSauvegardes</vt:lpstr>
      <vt:lpstr>EffacerScoresP3</vt:lpstr>
      <vt:lpstr>EffacerScoresP4</vt:lpstr>
      <vt:lpstr>EffacerScoresP5_1</vt:lpstr>
      <vt:lpstr>EffacerScoresP5_2</vt:lpstr>
      <vt:lpstr>EffacerScoresP6_1</vt:lpstr>
      <vt:lpstr>EffacerScoresP6_2</vt:lpstr>
      <vt:lpstr>EffacerScoresP7_1</vt:lpstr>
      <vt:lpstr>EffacerScoresP7_2</vt:lpstr>
      <vt:lpstr>EffacerScoresP7_3</vt:lpstr>
      <vt:lpstr>EffacerScoresP8_1</vt:lpstr>
      <vt:lpstr>EffacerScoresP8_2</vt:lpstr>
      <vt:lpstr>EffacerScoresP8_3</vt:lpstr>
      <vt:lpstr>EffacerScoresP8_4</vt:lpstr>
      <vt:lpstr>EffacerScoresP8_5</vt:lpstr>
      <vt:lpstr>EffacerScoresPM3</vt:lpstr>
      <vt:lpstr>EffacerScoresPM4_1</vt:lpstr>
      <vt:lpstr>EffacerScoresPM4_2</vt:lpstr>
      <vt:lpstr>EffacerScoresPM5_1</vt:lpstr>
      <vt:lpstr>EffacerScoresPM5_2</vt:lpstr>
      <vt:lpstr>EffacerScoresPM6_1</vt:lpstr>
      <vt:lpstr>EffacerScoresPM6_2</vt:lpstr>
      <vt:lpstr>EffacerScoresPM7_1</vt:lpstr>
      <vt:lpstr>EffacerScoresPM7_2</vt:lpstr>
      <vt:lpstr>EffacerScoresPM7_3</vt:lpstr>
      <vt:lpstr>EffacerScoresPM8_1</vt:lpstr>
      <vt:lpstr>EffacerScoresPM8_2</vt:lpstr>
      <vt:lpstr>EffacerScoresPM8_3</vt:lpstr>
      <vt:lpstr>EffacerScoresPM8_4</vt:lpstr>
      <vt:lpstr>EffacerScoresPM8_5</vt:lpstr>
      <vt:lpstr>EffacerScoresTC</vt:lpstr>
      <vt:lpstr>EffacerScoresTCR</vt:lpstr>
      <vt:lpstr>EffacerScoresTED</vt:lpstr>
      <vt:lpstr>NPTC</vt:lpstr>
      <vt:lpstr>NPTC10</vt:lpstr>
      <vt:lpstr>NPTC11</vt:lpstr>
      <vt:lpstr>NPTC12</vt:lpstr>
      <vt:lpstr>NPTC13</vt:lpstr>
      <vt:lpstr>NPTC14</vt:lpstr>
      <vt:lpstr>NPTC15</vt:lpstr>
      <vt:lpstr>NPTC16</vt:lpstr>
      <vt:lpstr>NPTC17</vt:lpstr>
      <vt:lpstr>NPTC18</vt:lpstr>
      <vt:lpstr>NPTC19</vt:lpstr>
      <vt:lpstr>NPTC20</vt:lpstr>
      <vt:lpstr>NPTC21</vt:lpstr>
      <vt:lpstr>NPTC22</vt:lpstr>
      <vt:lpstr>NPTC23</vt:lpstr>
      <vt:lpstr>NPTC24</vt:lpstr>
      <vt:lpstr>NPTC25</vt:lpstr>
      <vt:lpstr>NPTC26</vt:lpstr>
      <vt:lpstr>NPTC27</vt:lpstr>
      <vt:lpstr>NPTC28</vt:lpstr>
      <vt:lpstr>NPTC29</vt:lpstr>
      <vt:lpstr>NPTC30</vt:lpstr>
      <vt:lpstr>NPTC31</vt:lpstr>
      <vt:lpstr>NPTC4</vt:lpstr>
      <vt:lpstr>NPTC5</vt:lpstr>
      <vt:lpstr>NPTC6</vt:lpstr>
      <vt:lpstr>NPTC7</vt:lpstr>
      <vt:lpstr>NPTC8</vt:lpstr>
      <vt:lpstr>NPTC9</vt:lpstr>
      <vt:lpstr>NPTCR</vt:lpstr>
      <vt:lpstr>NPTCR10</vt:lpstr>
      <vt:lpstr>NPTCR11</vt:lpstr>
      <vt:lpstr>NPTCR12</vt:lpstr>
      <vt:lpstr>NPTCR13</vt:lpstr>
      <vt:lpstr>NPTCR14</vt:lpstr>
      <vt:lpstr>NPTCR15</vt:lpstr>
      <vt:lpstr>NPTCR16</vt:lpstr>
      <vt:lpstr>NPTCR17</vt:lpstr>
      <vt:lpstr>NPTCR18</vt:lpstr>
      <vt:lpstr>NPTCR19</vt:lpstr>
      <vt:lpstr>NPTCR20</vt:lpstr>
      <vt:lpstr>NPTCR21</vt:lpstr>
      <vt:lpstr>NPTCR22</vt:lpstr>
      <vt:lpstr>NPTCR23</vt:lpstr>
      <vt:lpstr>NPTCR24</vt:lpstr>
      <vt:lpstr>NPTCR25</vt:lpstr>
      <vt:lpstr>NPTCR26</vt:lpstr>
      <vt:lpstr>NPTCR27</vt:lpstr>
      <vt:lpstr>NPTCR28</vt:lpstr>
      <vt:lpstr>NPTCR29</vt:lpstr>
      <vt:lpstr>NPTCR30</vt:lpstr>
      <vt:lpstr>NPTCR31</vt:lpstr>
      <vt:lpstr>NPTCR8</vt:lpstr>
      <vt:lpstr>NPTCR9</vt:lpstr>
      <vt:lpstr>NPTED</vt:lpstr>
      <vt:lpstr>NPTED10</vt:lpstr>
      <vt:lpstr>NPTED11</vt:lpstr>
      <vt:lpstr>NPTED12</vt:lpstr>
      <vt:lpstr>NPTED13</vt:lpstr>
      <vt:lpstr>NPTED14</vt:lpstr>
      <vt:lpstr>NPTED15</vt:lpstr>
      <vt:lpstr>NPTED16</vt:lpstr>
      <vt:lpstr>NPTED17</vt:lpstr>
      <vt:lpstr>NPTED18</vt:lpstr>
      <vt:lpstr>NPTED19</vt:lpstr>
      <vt:lpstr>NPTED20</vt:lpstr>
      <vt:lpstr>NPTED21</vt:lpstr>
      <vt:lpstr>NPTED22</vt:lpstr>
      <vt:lpstr>NPTED23</vt:lpstr>
      <vt:lpstr>NPTED24</vt:lpstr>
      <vt:lpstr>NPTED25</vt:lpstr>
      <vt:lpstr>NPTED26</vt:lpstr>
      <vt:lpstr>NPTED27</vt:lpstr>
      <vt:lpstr>NPTED28</vt:lpstr>
      <vt:lpstr>NPTED29</vt:lpstr>
      <vt:lpstr>NPTED30</vt:lpstr>
      <vt:lpstr>NPTED31</vt:lpstr>
      <vt:lpstr>NPTED4</vt:lpstr>
      <vt:lpstr>NPTED5</vt:lpstr>
      <vt:lpstr>NPTED6</vt:lpstr>
      <vt:lpstr>NPTED7</vt:lpstr>
      <vt:lpstr>NPTED8</vt:lpstr>
      <vt:lpstr>NPTED9</vt:lpstr>
      <vt:lpstr>'Poules de 3'!Zone_d_impression</vt:lpstr>
      <vt:lpstr>'Poules de 4'!Zone_d_impression</vt:lpstr>
      <vt:lpstr>'Poules de 5'!Zone_d_impression</vt:lpstr>
      <vt:lpstr>'Poules de 6'!Zone_d_impression</vt:lpstr>
      <vt:lpstr>'Poules de 7'!Zone_d_impression</vt:lpstr>
      <vt:lpstr>'Poules de 8'!Zone_d_impression</vt:lpstr>
      <vt:lpstr>'Poules mélangées'!Zone_d_impression</vt:lpstr>
      <vt:lpstr>'Tournoi à élimination directe'!Zone_d_impression</vt:lpstr>
      <vt:lpstr>'Tournoi classant'!Zone_d_impression</vt:lpstr>
      <vt:lpstr>'Tournoi classant avec repêchage'!Zone_d_impression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LOLO</dc:creator>
  <cp:lastModifiedBy>Laurent PRUNIER</cp:lastModifiedBy>
  <cp:lastPrinted>2019-06-08T04:00:31Z</cp:lastPrinted>
  <dcterms:created xsi:type="dcterms:W3CDTF">2016-11-30T19:28:49Z</dcterms:created>
  <dcterms:modified xsi:type="dcterms:W3CDTF">2019-06-08T11:36:13Z</dcterms:modified>
</cp:coreProperties>
</file>