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tabRatio="612" activeTab="0"/>
  </bookViews>
  <sheets>
    <sheet name="Menu" sheetId="1" r:id="rId1"/>
    <sheet name="Effectifs" sheetId="2" r:id="rId2"/>
    <sheet name="Promotion" sheetId="3" r:id="rId3"/>
    <sheet name="OrgEnsHebdo" sheetId="4" r:id="rId4"/>
    <sheet name="OrgEnsCycle" sheetId="5" r:id="rId5"/>
    <sheet name="Suivi classe" sheetId="6" r:id="rId6"/>
    <sheet name="Synthèse notes" sheetId="7" r:id="rId7"/>
    <sheet name="Action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6" hidden="1">'Synthèse notes'!$A$6:$O$18</definedName>
    <definedName name="annees" localSheetId="7">#REF!</definedName>
    <definedName name="annees">'Menu'!$AB$3:$AE$19</definedName>
    <definedName name="ans" localSheetId="7">#REF!</definedName>
    <definedName name="ans" localSheetId="4">#REF!</definedName>
    <definedName name="ans" localSheetId="5">#REF!</definedName>
    <definedName name="ans">'Effectifs'!$A$28:$A$31</definedName>
    <definedName name="compétences" localSheetId="7">#REF!</definedName>
    <definedName name="compétences">#REF!</definedName>
    <definedName name="DATE" localSheetId="7">'[1]LABAS 95-96'!#REF!</definedName>
    <definedName name="DATE" localSheetId="4">'[2]LABAS 95-96'!#REF!</definedName>
    <definedName name="DATE" localSheetId="6">'[2]LABAS 95-96'!#REF!</definedName>
    <definedName name="DATE">'[1]LABAS 95_96'!#REF!</definedName>
    <definedName name="debut">'[3]OrgEnsCycle'!#REF!</definedName>
    <definedName name="départements" localSheetId="7">#REF!</definedName>
    <definedName name="départements">'Promotion'!$AY$6:$AZ$9</definedName>
    <definedName name="Emploi">'[3]OrgEnsHebdo'!$A$29:$E$38,'[3]OrgEnsHebdo'!$G$29:$K$38,'[3]OrgEnsHebdo'!$M$29:$Q$38</definedName>
    <definedName name="Excel_BuiltIn__FilterDatabase_5" localSheetId="4">#REF!</definedName>
    <definedName name="Excel_BuiltIn__FilterDatabase_5">#REF!</definedName>
    <definedName name="fin">'[3]OrgEnsCycle'!#REF!</definedName>
    <definedName name="Fini">#REF!</definedName>
    <definedName name="liste1" localSheetId="7">#REF!</definedName>
    <definedName name="liste1">'Promotion'!$J$5:$L$16</definedName>
    <definedName name="liste2" localSheetId="7">#REF!</definedName>
    <definedName name="liste2">'Promotion'!$O$5:$O$16</definedName>
    <definedName name="profs" localSheetId="7">#REF!</definedName>
    <definedName name="profs">#REF!</definedName>
    <definedName name="profs_1">#REF!</definedName>
    <definedName name="promo">'[4]Feuil1'!$K$1:$K$4</definedName>
    <definedName name="scolarité" localSheetId="7">#REF!</definedName>
    <definedName name="scolarité">'Menu'!$AE$3:$AE$24</definedName>
    <definedName name="unites">#REF!</definedName>
    <definedName name="Unités">'[5]UNITES'!$C$6:$C$15</definedName>
    <definedName name="_xlnm.Print_Area" localSheetId="1">'Effectifs'!$A$1:$R$25</definedName>
    <definedName name="_xlnm.Print_Area" localSheetId="0">'Menu'!$A$1:$G$19</definedName>
    <definedName name="_xlnm.Print_Area" localSheetId="3">'OrgEnsHebdo'!$A$1:$O$39</definedName>
    <definedName name="_xlnm.Print_Area" localSheetId="2">'Promotion'!$A$2:$W$16</definedName>
    <definedName name="zone_imp2">'[3]OrgEnsCycle'!#REF!</definedName>
    <definedName name="zone_imp3">'[3]OrgEnsCycle'!#REF!</definedName>
  </definedNames>
  <calcPr fullCalcOnLoad="1"/>
</workbook>
</file>

<file path=xl/comments3.xml><?xml version="1.0" encoding="utf-8"?>
<comments xmlns="http://schemas.openxmlformats.org/spreadsheetml/2006/main">
  <authors>
    <author>Julien</author>
    <author>Lucien Ranguis</author>
  </authors>
  <commentList>
    <comment ref="N4" authorId="0">
      <text>
        <r>
          <rPr>
            <b/>
            <sz val="9"/>
            <rFont val="Tahoma"/>
            <family val="0"/>
          </rPr>
          <t>Interne
Demi-pensionnaire
Externe</t>
        </r>
        <r>
          <rPr>
            <sz val="9"/>
            <rFont val="Tahoma"/>
            <family val="0"/>
          </rPr>
          <t xml:space="preserve">
</t>
        </r>
      </text>
    </comment>
    <comment ref="I4" authorId="1">
      <text>
        <r>
          <rPr>
            <sz val="9"/>
            <rFont val="Tahoma"/>
            <family val="2"/>
          </rPr>
          <t>R = Redoublant
D = Démission</t>
        </r>
      </text>
    </comment>
  </commentList>
</comments>
</file>

<file path=xl/comments6.xml><?xml version="1.0" encoding="utf-8"?>
<comments xmlns="http://schemas.openxmlformats.org/spreadsheetml/2006/main">
  <authors>
    <author>Julien</author>
  </authors>
  <commentList>
    <comment ref="E3" authorId="0">
      <text>
        <r>
          <rPr>
            <b/>
            <sz val="8"/>
            <rFont val="Tahoma"/>
            <family val="2"/>
          </rPr>
          <t>A = Acquis
CA = En cours d'acquisition
NA = Non acquis</t>
        </r>
        <r>
          <rPr>
            <sz val="8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12"/>
            <rFont val="Tahoma"/>
            <family val="2"/>
          </rPr>
          <t>Identifier et décoder les documents techniques</t>
        </r>
      </text>
    </comment>
    <comment ref="G5" authorId="0">
      <text>
        <r>
          <rPr>
            <b/>
            <sz val="12"/>
            <rFont val="Tahoma"/>
            <family val="2"/>
          </rPr>
          <t>Rendre compte d'une activité</t>
        </r>
        <r>
          <rPr>
            <sz val="12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12"/>
            <rFont val="Tahoma"/>
            <family val="2"/>
          </rPr>
          <t>Relever les caractéristiques de l'ouvrage et/ou du produit à fabriquer</t>
        </r>
        <r>
          <rPr>
            <sz val="12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12"/>
            <rFont val="Tahoma"/>
            <family val="2"/>
          </rPr>
          <t>Interpréter une solution technique</t>
        </r>
        <r>
          <rPr>
            <sz val="12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2"/>
            <rFont val="Tahoma"/>
            <family val="2"/>
          </rPr>
          <t>Etablir un débit matière et/ou une liste de composants</t>
        </r>
        <r>
          <rPr>
            <sz val="12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12"/>
            <rFont val="Tahoma"/>
            <family val="2"/>
          </rPr>
          <t>Compléter les modes opératoires de fabrication</t>
        </r>
        <r>
          <rPr>
            <sz val="12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12"/>
            <rFont val="Tahoma"/>
            <family val="2"/>
          </rPr>
          <t>Traduire graphiquement une solution technique</t>
        </r>
        <r>
          <rPr>
            <sz val="12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12"/>
            <rFont val="Tahoma"/>
            <family val="2"/>
          </rPr>
          <t>Installer et mettre en sécurité son poste de travail</t>
        </r>
        <r>
          <rPr>
            <sz val="12"/>
            <rFont val="Tahoma"/>
            <family val="2"/>
          </rPr>
          <t xml:space="preserve">
</t>
        </r>
      </text>
    </comment>
    <comment ref="V5" authorId="0">
      <text>
        <r>
          <rPr>
            <b/>
            <sz val="12"/>
            <rFont val="Tahoma"/>
            <family val="2"/>
          </rPr>
          <t>Gérer l'environnement du poste de travail</t>
        </r>
        <r>
          <rPr>
            <sz val="12"/>
            <rFont val="Tahoma"/>
            <family val="2"/>
          </rPr>
          <t xml:space="preserve">
</t>
        </r>
      </text>
    </comment>
    <comment ref="M5" authorId="0">
      <text>
        <r>
          <rPr>
            <b/>
            <sz val="12"/>
            <rFont val="Tahoma"/>
            <family val="2"/>
          </rPr>
          <t>Vérifier la conformité des matériaux et des produits</t>
        </r>
        <r>
          <rPr>
            <sz val="12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12"/>
            <rFont val="Tahoma"/>
            <family val="2"/>
          </rPr>
          <t>Préparer les pièces à usiner, à monter, à finir</t>
        </r>
        <r>
          <rPr>
            <sz val="12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12"/>
            <rFont val="Tahoma"/>
            <family val="2"/>
          </rPr>
          <t>Installer et régler les outils, les accessoires, les pièces</t>
        </r>
        <r>
          <rPr>
            <sz val="12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12"/>
            <rFont val="Tahoma"/>
            <family val="2"/>
          </rPr>
          <t>Conduire les opérations d'usinage</t>
        </r>
        <r>
          <rPr>
            <sz val="12"/>
            <rFont val="Tahoma"/>
            <family val="2"/>
          </rPr>
          <t xml:space="preserve">
</t>
        </r>
      </text>
    </comment>
    <comment ref="Q5" authorId="0">
      <text>
        <r>
          <rPr>
            <b/>
            <sz val="12"/>
            <rFont val="Tahoma"/>
            <family val="2"/>
          </rPr>
          <t>Assembler les composants constitutifs d'un ouvrage ou d'un produit</t>
        </r>
        <r>
          <rPr>
            <sz val="12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12"/>
            <rFont val="Tahoma"/>
            <family val="2"/>
          </rPr>
          <t>Réaliser les opérations de finition et de traitement</t>
        </r>
        <r>
          <rPr>
            <sz val="12"/>
            <rFont val="Tahoma"/>
            <family val="2"/>
          </rPr>
          <t xml:space="preserve">
</t>
        </r>
      </text>
    </comment>
    <comment ref="S5" authorId="0">
      <text>
        <r>
          <rPr>
            <b/>
            <sz val="12"/>
            <rFont val="Tahoma"/>
            <family val="2"/>
          </rPr>
          <t>Conditionner, stocker, charger, décharger les matériaux, produits et ouvrages</t>
        </r>
        <r>
          <rPr>
            <sz val="12"/>
            <rFont val="Tahoma"/>
            <family val="2"/>
          </rPr>
          <t xml:space="preserve">
</t>
        </r>
      </text>
    </comment>
    <comment ref="T5" authorId="0">
      <text>
        <r>
          <rPr>
            <b/>
            <sz val="12"/>
            <rFont val="Tahoma"/>
            <family val="2"/>
          </rPr>
          <t>Poser des mobiliers d'agencement intérieur</t>
        </r>
        <r>
          <rPr>
            <sz val="12"/>
            <rFont val="Tahoma"/>
            <family val="2"/>
          </rPr>
          <t xml:space="preserve">
</t>
        </r>
      </text>
    </comment>
    <comment ref="U5" authorId="0">
      <text>
        <r>
          <rPr>
            <b/>
            <sz val="12"/>
            <rFont val="Tahoma"/>
            <family val="2"/>
          </rPr>
          <t>Assurer la maintenance des machines et des outillages</t>
        </r>
        <r>
          <rPr>
            <sz val="12"/>
            <rFont val="Tahoma"/>
            <family val="2"/>
          </rPr>
          <t xml:space="preserve">
</t>
        </r>
      </text>
    </comment>
    <comment ref="AB5" authorId="0">
      <text>
        <r>
          <rPr>
            <b/>
            <sz val="12"/>
            <rFont val="Tahoma"/>
            <family val="2"/>
          </rPr>
          <t>Identifier et décoder les documents techniques</t>
        </r>
      </text>
    </comment>
    <comment ref="AC5" authorId="0">
      <text>
        <r>
          <rPr>
            <b/>
            <sz val="12"/>
            <rFont val="Tahoma"/>
            <family val="2"/>
          </rPr>
          <t>Relever les caractéristiques de l'ouvrage et/ou du produit à fabriquer</t>
        </r>
        <r>
          <rPr>
            <sz val="12"/>
            <rFont val="Tahoma"/>
            <family val="2"/>
          </rPr>
          <t xml:space="preserve">
</t>
        </r>
      </text>
    </comment>
    <comment ref="AD5" authorId="0">
      <text>
        <r>
          <rPr>
            <b/>
            <sz val="12"/>
            <rFont val="Tahoma"/>
            <family val="2"/>
          </rPr>
          <t>Rendre compte d'une activité</t>
        </r>
        <r>
          <rPr>
            <sz val="12"/>
            <rFont val="Tahoma"/>
            <family val="2"/>
          </rPr>
          <t xml:space="preserve">
</t>
        </r>
      </text>
    </comment>
    <comment ref="AE5" authorId="0">
      <text>
        <r>
          <rPr>
            <b/>
            <sz val="12"/>
            <rFont val="Tahoma"/>
            <family val="2"/>
          </rPr>
          <t>Interpréter une solution technique</t>
        </r>
        <r>
          <rPr>
            <sz val="12"/>
            <rFont val="Tahoma"/>
            <family val="2"/>
          </rPr>
          <t xml:space="preserve">
</t>
        </r>
      </text>
    </comment>
    <comment ref="AF5" authorId="0">
      <text>
        <r>
          <rPr>
            <b/>
            <sz val="12"/>
            <rFont val="Tahoma"/>
            <family val="2"/>
          </rPr>
          <t>Etablir un débit matière et/ou une liste de composants</t>
        </r>
        <r>
          <rPr>
            <sz val="12"/>
            <rFont val="Tahoma"/>
            <family val="2"/>
          </rPr>
          <t xml:space="preserve">
</t>
        </r>
      </text>
    </comment>
    <comment ref="AG5" authorId="0">
      <text>
        <r>
          <rPr>
            <b/>
            <sz val="12"/>
            <rFont val="Tahoma"/>
            <family val="2"/>
          </rPr>
          <t>Compléter les modes opératoires de fabrication</t>
        </r>
        <r>
          <rPr>
            <sz val="12"/>
            <rFont val="Tahoma"/>
            <family val="2"/>
          </rPr>
          <t xml:space="preserve">
</t>
        </r>
      </text>
    </comment>
    <comment ref="AH5" authorId="0">
      <text>
        <r>
          <rPr>
            <b/>
            <sz val="12"/>
            <rFont val="Tahoma"/>
            <family val="2"/>
          </rPr>
          <t>Traduire graphiquement une solution technique</t>
        </r>
        <r>
          <rPr>
            <sz val="12"/>
            <rFont val="Tahoma"/>
            <family val="2"/>
          </rPr>
          <t xml:space="preserve">
</t>
        </r>
      </text>
    </comment>
    <comment ref="AI5" authorId="0">
      <text>
        <r>
          <rPr>
            <b/>
            <sz val="12"/>
            <rFont val="Tahoma"/>
            <family val="2"/>
          </rPr>
          <t>Installer et mettre en sécurité son poste de travail</t>
        </r>
        <r>
          <rPr>
            <sz val="12"/>
            <rFont val="Tahoma"/>
            <family val="2"/>
          </rPr>
          <t xml:space="preserve">
</t>
        </r>
      </text>
    </comment>
    <comment ref="AJ5" authorId="0">
      <text>
        <r>
          <rPr>
            <b/>
            <sz val="12"/>
            <rFont val="Tahoma"/>
            <family val="2"/>
          </rPr>
          <t>Vérifier la conformité des matériaux et des produits</t>
        </r>
        <r>
          <rPr>
            <sz val="12"/>
            <rFont val="Tahoma"/>
            <family val="2"/>
          </rPr>
          <t xml:space="preserve">
</t>
        </r>
      </text>
    </comment>
    <comment ref="AK5" authorId="0">
      <text>
        <r>
          <rPr>
            <b/>
            <sz val="12"/>
            <rFont val="Tahoma"/>
            <family val="2"/>
          </rPr>
          <t>Préparer les pièces à usiner, à monter, à finir</t>
        </r>
        <r>
          <rPr>
            <sz val="12"/>
            <rFont val="Tahoma"/>
            <family val="2"/>
          </rPr>
          <t xml:space="preserve">
</t>
        </r>
      </text>
    </comment>
    <comment ref="AL5" authorId="0">
      <text>
        <r>
          <rPr>
            <b/>
            <sz val="12"/>
            <rFont val="Tahoma"/>
            <family val="2"/>
          </rPr>
          <t>Installer et régler les outils, les accessoires, les pièces</t>
        </r>
        <r>
          <rPr>
            <sz val="12"/>
            <rFont val="Tahoma"/>
            <family val="2"/>
          </rPr>
          <t xml:space="preserve">
</t>
        </r>
      </text>
    </comment>
    <comment ref="AM5" authorId="0">
      <text>
        <r>
          <rPr>
            <b/>
            <sz val="12"/>
            <rFont val="Tahoma"/>
            <family val="2"/>
          </rPr>
          <t>Conduire les opérations d'usinage</t>
        </r>
        <r>
          <rPr>
            <sz val="12"/>
            <rFont val="Tahoma"/>
            <family val="2"/>
          </rPr>
          <t xml:space="preserve">
</t>
        </r>
      </text>
    </comment>
    <comment ref="AN5" authorId="0">
      <text>
        <r>
          <rPr>
            <b/>
            <sz val="12"/>
            <rFont val="Tahoma"/>
            <family val="2"/>
          </rPr>
          <t>Assembler les composants constitutifs d'un ouvrage ou d'un produit</t>
        </r>
        <r>
          <rPr>
            <sz val="12"/>
            <rFont val="Tahoma"/>
            <family val="2"/>
          </rPr>
          <t xml:space="preserve">
</t>
        </r>
      </text>
    </comment>
    <comment ref="AO5" authorId="0">
      <text>
        <r>
          <rPr>
            <b/>
            <sz val="12"/>
            <rFont val="Tahoma"/>
            <family val="2"/>
          </rPr>
          <t>Réaliser les opérations de finition et de traitement</t>
        </r>
        <r>
          <rPr>
            <sz val="12"/>
            <rFont val="Tahoma"/>
            <family val="2"/>
          </rPr>
          <t xml:space="preserve">
</t>
        </r>
      </text>
    </comment>
    <comment ref="AP5" authorId="0">
      <text>
        <r>
          <rPr>
            <b/>
            <sz val="12"/>
            <rFont val="Tahoma"/>
            <family val="2"/>
          </rPr>
          <t>Conditionner, stocker, charger, décharger les matériaux, produits et ouvrages</t>
        </r>
        <r>
          <rPr>
            <sz val="12"/>
            <rFont val="Tahoma"/>
            <family val="2"/>
          </rPr>
          <t xml:space="preserve">
</t>
        </r>
      </text>
    </comment>
    <comment ref="AQ5" authorId="0">
      <text>
        <r>
          <rPr>
            <b/>
            <sz val="12"/>
            <rFont val="Tahoma"/>
            <family val="2"/>
          </rPr>
          <t>Poser des mobiliers d'agencement intérieur</t>
        </r>
        <r>
          <rPr>
            <sz val="12"/>
            <rFont val="Tahoma"/>
            <family val="2"/>
          </rPr>
          <t xml:space="preserve">
</t>
        </r>
      </text>
    </comment>
    <comment ref="AR5" authorId="0">
      <text>
        <r>
          <rPr>
            <b/>
            <sz val="12"/>
            <rFont val="Tahoma"/>
            <family val="2"/>
          </rPr>
          <t>Assurer la maintenance des machines et des outillages</t>
        </r>
        <r>
          <rPr>
            <sz val="12"/>
            <rFont val="Tahoma"/>
            <family val="2"/>
          </rPr>
          <t xml:space="preserve">
</t>
        </r>
      </text>
    </comment>
    <comment ref="AS5" authorId="0">
      <text>
        <r>
          <rPr>
            <b/>
            <sz val="12"/>
            <rFont val="Tahoma"/>
            <family val="2"/>
          </rPr>
          <t>Gérer l'environnement du poste de travail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<sst xmlns="http://schemas.openxmlformats.org/spreadsheetml/2006/main" count="376" uniqueCount="230">
  <si>
    <t xml:space="preserve"> / </t>
  </si>
  <si>
    <t>Promotion</t>
  </si>
  <si>
    <t>Deuxième année</t>
  </si>
  <si>
    <t>Résultats promotion Réussite en en %</t>
  </si>
  <si>
    <t>Capacité d'accueil</t>
  </si>
  <si>
    <t>Taux d'attractivité</t>
  </si>
  <si>
    <t>Taux  de remplissage</t>
  </si>
  <si>
    <t>Erosion liée aux arrivants an 1</t>
  </si>
  <si>
    <t>Inscrits</t>
  </si>
  <si>
    <t>Erosion totale par rapport à l'effectif an 1</t>
  </si>
  <si>
    <t>Présents</t>
  </si>
  <si>
    <t>Absents à l'examen</t>
  </si>
  <si>
    <t>Admis</t>
  </si>
  <si>
    <t>Par rapport aux inscrits</t>
  </si>
  <si>
    <t>Par rapport à la capacité d'accueil</t>
  </si>
  <si>
    <t>/</t>
  </si>
  <si>
    <t>HISTORIQUE DES PROMOTIONS</t>
  </si>
  <si>
    <t>ORIGINE DES ELEVES</t>
  </si>
  <si>
    <t>ELEVES</t>
  </si>
  <si>
    <t>PROJET PERSONNEL</t>
  </si>
  <si>
    <t>Type étab</t>
  </si>
  <si>
    <t>Nom étab</t>
  </si>
  <si>
    <t>Classe</t>
  </si>
  <si>
    <t>Ville</t>
  </si>
  <si>
    <t>Dép.</t>
  </si>
  <si>
    <t>N°</t>
  </si>
  <si>
    <t>Nom</t>
  </si>
  <si>
    <t>Prénom</t>
  </si>
  <si>
    <t>Date de naissance</t>
  </si>
  <si>
    <t>Age</t>
  </si>
  <si>
    <t>Commune de résidence</t>
  </si>
  <si>
    <t>Dép:</t>
  </si>
  <si>
    <t>En début de cycle</t>
  </si>
  <si>
    <t>En fin de cycle</t>
  </si>
  <si>
    <t>Date</t>
  </si>
  <si>
    <t>Cause</t>
  </si>
  <si>
    <t>Les Grilles Horaires</t>
  </si>
  <si>
    <t>Session</t>
  </si>
  <si>
    <t>Scolarité</t>
  </si>
  <si>
    <t>ENSEIGNANTS</t>
  </si>
  <si>
    <t>HORAIRES</t>
  </si>
  <si>
    <t>DISCIPLINES</t>
  </si>
  <si>
    <t>Hebdo</t>
  </si>
  <si>
    <t>Bloc/sem</t>
  </si>
  <si>
    <t>STI</t>
  </si>
  <si>
    <t>Construction</t>
  </si>
  <si>
    <t>Enseignement Général</t>
  </si>
  <si>
    <t>P1</t>
  </si>
  <si>
    <t>P2</t>
  </si>
  <si>
    <t>Education Physique et Sportive</t>
  </si>
  <si>
    <t>VSP</t>
  </si>
  <si>
    <t>Nombre de semaines de formation</t>
  </si>
  <si>
    <t>semaines</t>
  </si>
  <si>
    <t>heures</t>
  </si>
  <si>
    <t>EMPLOI DU TEMPS HEBDOMADAIRE</t>
  </si>
  <si>
    <t>Heures</t>
  </si>
  <si>
    <t>LUNDI</t>
  </si>
  <si>
    <t>MARDI</t>
  </si>
  <si>
    <t>MERCREDI</t>
  </si>
  <si>
    <t>JEUDI</t>
  </si>
  <si>
    <t>VENDREDI</t>
  </si>
  <si>
    <t>REPARTITION DES PERIODES DE FORMATION EN MILIEU PROFESSIONNEL</t>
  </si>
  <si>
    <t>Première année</t>
  </si>
  <si>
    <t>Rentrée à Toussaint</t>
  </si>
  <si>
    <t>Toussaint à Noël</t>
  </si>
  <si>
    <t>Noël à Hiver</t>
  </si>
  <si>
    <t>Hiver à Pâques</t>
  </si>
  <si>
    <t>Pâques à Eté</t>
  </si>
  <si>
    <t>Code PFMP</t>
  </si>
  <si>
    <t>Nb sem.</t>
  </si>
  <si>
    <t>Du</t>
  </si>
  <si>
    <t>Au</t>
  </si>
  <si>
    <t>CENTRE D'INTERET</t>
  </si>
  <si>
    <t>Périodes</t>
  </si>
  <si>
    <t>Rentrée 1</t>
  </si>
  <si>
    <t>OBSERVATIONS</t>
  </si>
  <si>
    <t>ACQUISITION DES COMPETENCES</t>
  </si>
  <si>
    <t>C1.1</t>
  </si>
  <si>
    <t>C1.2</t>
  </si>
  <si>
    <t>C2.1</t>
  </si>
  <si>
    <t>C2.2</t>
  </si>
  <si>
    <t>C2.3</t>
  </si>
  <si>
    <t>C2.4</t>
  </si>
  <si>
    <t>C3.1</t>
  </si>
  <si>
    <t>C3.2</t>
  </si>
  <si>
    <t>C3.3</t>
  </si>
  <si>
    <t>C3.4</t>
  </si>
  <si>
    <t>C3.5</t>
  </si>
  <si>
    <t>SUPPORT PEDAGOGIQUE</t>
  </si>
  <si>
    <t>CCF</t>
  </si>
  <si>
    <t>Français</t>
  </si>
  <si>
    <t>Mise en Œuvre</t>
  </si>
  <si>
    <t>Economie  Gestion</t>
  </si>
  <si>
    <t>Arts Appliqués</t>
  </si>
  <si>
    <t>Histoire - Géographie</t>
  </si>
  <si>
    <t>PSE</t>
  </si>
  <si>
    <t>Temps</t>
  </si>
  <si>
    <t>Relations au référentiel Compétences</t>
  </si>
  <si>
    <t>C1.3</t>
  </si>
  <si>
    <t>C3.6</t>
  </si>
  <si>
    <t>Présentation de la formation</t>
  </si>
  <si>
    <t>Exercices d'initiations</t>
  </si>
  <si>
    <t>Découverte du matériau bois et des produits dérivés</t>
  </si>
  <si>
    <t xml:space="preserve"> </t>
  </si>
  <si>
    <t>Le traçage</t>
  </si>
  <si>
    <t>Toussaint</t>
  </si>
  <si>
    <t>Les assemblages de menuiseries</t>
  </si>
  <si>
    <t>Vacances Noel</t>
  </si>
  <si>
    <t>Les systèmes de représentation</t>
  </si>
  <si>
    <t>A définir</t>
  </si>
  <si>
    <t>L'apprentissage des machines</t>
  </si>
  <si>
    <t>Vacances Hiver</t>
  </si>
  <si>
    <t>Les types de produits et d'ouvrages</t>
  </si>
  <si>
    <t>La fabrication sérielle</t>
  </si>
  <si>
    <t>Vacances Printemps</t>
  </si>
  <si>
    <t>L'organisation et la gestion des entreprises</t>
  </si>
  <si>
    <t>ZONE TAMPON</t>
  </si>
  <si>
    <t>Vacances Eté</t>
  </si>
  <si>
    <r>
      <t xml:space="preserve">PFMP 1 </t>
    </r>
    <r>
      <rPr>
        <b/>
        <sz val="12"/>
        <color indexed="8"/>
        <rFont val="Arial"/>
        <family val="2"/>
      </rPr>
      <t>Découverte de l'entreprise</t>
    </r>
  </si>
  <si>
    <r>
      <t xml:space="preserve">PFMP 2 </t>
    </r>
    <r>
      <rPr>
        <b/>
        <sz val="12"/>
        <color indexed="8"/>
        <rFont val="Arial"/>
        <family val="2"/>
      </rPr>
      <t>Pose d'un ouvrage de menuiserie</t>
    </r>
  </si>
  <si>
    <t>Rentrée 2</t>
  </si>
  <si>
    <t>Réactivation des pré-requis</t>
  </si>
  <si>
    <t>Casiers élèves</t>
  </si>
  <si>
    <t>Les ouvrages de menuiserie</t>
  </si>
  <si>
    <r>
      <t xml:space="preserve">PFMP 1 </t>
    </r>
    <r>
      <rPr>
        <b/>
        <sz val="12"/>
        <color indexed="8"/>
        <rFont val="Arial"/>
        <family val="2"/>
      </rPr>
      <t>Fabrication d'un ouvrage de menuiserie</t>
    </r>
  </si>
  <si>
    <t>Le cahier des charges</t>
  </si>
  <si>
    <t>Bureaux ateliers</t>
  </si>
  <si>
    <t>Dossier technique</t>
  </si>
  <si>
    <t>Fabrication : suivi de réalisation</t>
  </si>
  <si>
    <t>Fabrication : Contrôle qualité</t>
  </si>
  <si>
    <t>Préparation d'une mise en œuvre sur chantier</t>
  </si>
  <si>
    <t>Placards</t>
  </si>
  <si>
    <t>U32 S1</t>
  </si>
  <si>
    <t>Pose et installations de menuiseries</t>
  </si>
  <si>
    <t>L'entreprise et son environnement</t>
  </si>
  <si>
    <t>P3</t>
  </si>
  <si>
    <t>P4</t>
  </si>
  <si>
    <t>J.GUTIERREZ</t>
  </si>
  <si>
    <t>LP Alpes et Durance - Quartier La Robeyere 05200 Embrun</t>
  </si>
  <si>
    <t>RESPONSABLE DE LA PROMOTION</t>
  </si>
  <si>
    <t>PRE-RENTREE</t>
  </si>
  <si>
    <t>Vœu n°1</t>
  </si>
  <si>
    <t>Effectif de seconde</t>
  </si>
  <si>
    <t>Effectif de première</t>
  </si>
  <si>
    <t>EXAMEN</t>
  </si>
  <si>
    <t>CAP MENUISIER FABRICANT DE MENUISERIE, MOBILIER ET AGENCEMENT</t>
  </si>
  <si>
    <t>1ère ANNEE</t>
  </si>
  <si>
    <t>2ème ANNEE</t>
  </si>
  <si>
    <t>En milieu de cycle (début 2ème année)</t>
  </si>
  <si>
    <t>1ère année</t>
  </si>
  <si>
    <t>2ème année</t>
  </si>
  <si>
    <t>PROGRESSION PEDAGOGIQUE  - 1ère année</t>
  </si>
  <si>
    <t>PROGRESSION PEDAGOGIQUE  -  2ème année</t>
  </si>
  <si>
    <t>C3.7</t>
  </si>
  <si>
    <t>C3.8</t>
  </si>
  <si>
    <t>C3.9</t>
  </si>
  <si>
    <t>C3.10</t>
  </si>
  <si>
    <t>C3.11</t>
  </si>
  <si>
    <t>Etablissement</t>
  </si>
  <si>
    <t>Synthèse des notes de CCF</t>
  </si>
  <si>
    <t>UP 1</t>
  </si>
  <si>
    <t>UP 2</t>
  </si>
  <si>
    <t>UP 3</t>
  </si>
  <si>
    <t>Moy. UP CCF</t>
  </si>
  <si>
    <t>ANALYSE</t>
  </si>
  <si>
    <t>FABRICATION</t>
  </si>
  <si>
    <t>POSE</t>
  </si>
  <si>
    <t>Coefficient</t>
  </si>
  <si>
    <t>/ 7 pts</t>
  </si>
  <si>
    <t>/ 6 pts</t>
  </si>
  <si>
    <t>CCF ETABLISSEMENT</t>
  </si>
  <si>
    <t>CCF ENTREPRISE</t>
  </si>
  <si>
    <t>Épreuve écrite</t>
  </si>
  <si>
    <t>Travaux personnels</t>
  </si>
  <si>
    <t>Épreuve pratique</t>
  </si>
  <si>
    <t>Note mini</t>
  </si>
  <si>
    <t>Note maxi</t>
  </si>
  <si>
    <t>Moyenne</t>
  </si>
  <si>
    <r>
      <t>1</t>
    </r>
    <r>
      <rPr>
        <vertAlign val="superscript"/>
        <sz val="8"/>
        <rFont val="Times New Roman"/>
        <family val="1"/>
      </rPr>
      <t>ère</t>
    </r>
    <r>
      <rPr>
        <sz val="8"/>
        <rFont val="Times New Roman"/>
        <family val="1"/>
      </rPr>
      <t xml:space="preserve"> SITUATION</t>
    </r>
  </si>
  <si>
    <r>
      <t>2</t>
    </r>
    <r>
      <rPr>
        <vertAlign val="superscript"/>
        <sz val="8"/>
        <rFont val="Times New Roman"/>
        <family val="1"/>
      </rPr>
      <t>ème</t>
    </r>
    <r>
      <rPr>
        <sz val="8"/>
        <rFont val="Times New Roman"/>
        <family val="1"/>
      </rPr>
      <t xml:space="preserve"> SITUATION</t>
    </r>
  </si>
  <si>
    <t>PLANIFICATION DES CCF</t>
  </si>
  <si>
    <t>Numéro des semaines</t>
  </si>
  <si>
    <t>UP2</t>
  </si>
  <si>
    <t>UP3</t>
  </si>
  <si>
    <t>Organisation CCF</t>
  </si>
  <si>
    <t>CHANGEMENT DE PARCOURS</t>
  </si>
  <si>
    <t>2013 / 2015</t>
  </si>
  <si>
    <t>Total</t>
  </si>
  <si>
    <t>Manque</t>
  </si>
  <si>
    <t>SUIVI PFMP</t>
  </si>
  <si>
    <t>Mathématiques - Sciences</t>
  </si>
  <si>
    <t>Régime</t>
  </si>
  <si>
    <t>Par rapport aux présents</t>
  </si>
  <si>
    <t>Par rapport à l'effectif de 2nde</t>
  </si>
  <si>
    <t>Tech Pro</t>
  </si>
  <si>
    <t>Eco Gest</t>
  </si>
  <si>
    <t>EPS</t>
  </si>
  <si>
    <t>Anglais</t>
  </si>
  <si>
    <t>Italien</t>
  </si>
  <si>
    <t>Maths Sc</t>
  </si>
  <si>
    <t>Maths Sciences</t>
  </si>
  <si>
    <t>UP1 S1</t>
  </si>
  <si>
    <t>UP1 S2</t>
  </si>
  <si>
    <t>UP1b</t>
  </si>
  <si>
    <t>UP1a</t>
  </si>
  <si>
    <t>Langue vivante 1 - Anglais</t>
  </si>
  <si>
    <t>Attrait pour la spécialité</t>
  </si>
  <si>
    <t>D</t>
  </si>
  <si>
    <t>Heures cycle</t>
  </si>
  <si>
    <t>8 à 9</t>
  </si>
  <si>
    <t>Arts app</t>
  </si>
  <si>
    <t>9 à 10</t>
  </si>
  <si>
    <t>10 à 11</t>
  </si>
  <si>
    <t>Const</t>
  </si>
  <si>
    <t>11 à 12</t>
  </si>
  <si>
    <t>12 à 13</t>
  </si>
  <si>
    <t>13 à 14</t>
  </si>
  <si>
    <t>AP</t>
  </si>
  <si>
    <t>14 à 15</t>
  </si>
  <si>
    <t>15 à 16</t>
  </si>
  <si>
    <t>Hist Géo</t>
  </si>
  <si>
    <t>16 à 17</t>
  </si>
  <si>
    <t>THEMATIQUE :</t>
  </si>
  <si>
    <t>POINTS POSITIFS DEGAGES</t>
  </si>
  <si>
    <t>PISTES D'ACTION ENVISAGEES</t>
  </si>
  <si>
    <t xml:space="preserve">1) </t>
  </si>
  <si>
    <t xml:space="preserve">2) </t>
  </si>
  <si>
    <t>POINTS A AMELIORER</t>
  </si>
  <si>
    <t xml:space="preserve">3) </t>
  </si>
  <si>
    <t>Observations :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</si>
</sst>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#,##0;[Red]\-#,##0"/>
    <numFmt numFmtId="165" formatCode="dd\-mm\-yy"/>
    <numFmt numFmtId="166" formatCode="0.0"/>
    <numFmt numFmtId="167" formatCode="d\-mm\-yy"/>
    <numFmt numFmtId="168" formatCode="yyyy"/>
    <numFmt numFmtId="169" formatCode="_-* #,##0.00&quot; F&quot;_-;\-* #,##0.00&quot; F&quot;_-;_-* \-??&quot; F&quot;_-;_-@_-"/>
    <numFmt numFmtId="170" formatCode="dd/mm/yy;@"/>
    <numFmt numFmtId="171" formatCode="d\-mmm\-yy;@"/>
    <numFmt numFmtId="172" formatCode="dd\ /\ mm\ /\ yyyy"/>
    <numFmt numFmtId="173" formatCode="_-* #,##0.00\ _F_-;\-* #,##0.00\ _F_-;_-* \-??\ _F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00"/>
    <numFmt numFmtId="187" formatCode="d/m/yy"/>
    <numFmt numFmtId="188" formatCode="mmmm\-\y\y"/>
    <numFmt numFmtId="189" formatCode="mmm\-\y\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d\ mmmm\ yyyy"/>
    <numFmt numFmtId="199" formatCode="d/m"/>
    <numFmt numFmtId="200" formatCode="d\-mmm\-yy"/>
    <numFmt numFmtId="201" formatCode="&quot;Vrai&quot;;&quot;Vrai&quot;;&quot;Faux&quot;"/>
    <numFmt numFmtId="202" formatCode="&quot;Actif&quot;;&quot;Actif&quot;;&quot;Inactif&quot;"/>
    <numFmt numFmtId="203" formatCode="mmm\-yyyy"/>
    <numFmt numFmtId="204" formatCode="[$-40C]dddd\ d\ mmmm\ yyyy"/>
    <numFmt numFmtId="205" formatCode="dd/mm/yy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(&quot;€&quot;* #,##0.00_);_(&quot;€&quot;* \(#,##0.00\);_(&quot;€&quot;* &quot;-&quot;??_);_(@_)"/>
    <numFmt numFmtId="215" formatCode="dd\-mmm\-yyyy"/>
    <numFmt numFmtId="216" formatCode="dddd\-dd\-mmmm\-yyyy"/>
  </numFmts>
  <fonts count="130">
    <font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6"/>
      <color indexed="12"/>
      <name val="Comic Sans MS"/>
      <family val="4"/>
    </font>
    <font>
      <u val="single"/>
      <sz val="10"/>
      <color indexed="12"/>
      <name val="Arial"/>
      <family val="2"/>
    </font>
    <font>
      <b/>
      <u val="single"/>
      <sz val="36"/>
      <color indexed="10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b/>
      <sz val="36"/>
      <color indexed="12"/>
      <name val="Comic Sans MS"/>
      <family val="4"/>
    </font>
    <font>
      <sz val="16"/>
      <color indexed="18"/>
      <name val="Comic Sans MS"/>
      <family val="4"/>
    </font>
    <font>
      <sz val="18"/>
      <color indexed="18"/>
      <name val="Comic Sans MS"/>
      <family val="4"/>
    </font>
    <font>
      <b/>
      <sz val="12"/>
      <color indexed="18"/>
      <name val="Comic Sans MS"/>
      <family val="4"/>
    </font>
    <font>
      <b/>
      <sz val="11"/>
      <name val="Comic Sans MS"/>
      <family val="4"/>
    </font>
    <font>
      <b/>
      <sz val="11"/>
      <color indexed="60"/>
      <name val="Comic Sans MS"/>
      <family val="4"/>
    </font>
    <font>
      <b/>
      <sz val="11"/>
      <color indexed="12"/>
      <name val="Comic Sans MS"/>
      <family val="4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8"/>
      <name val="Umbra BT"/>
      <family val="0"/>
    </font>
    <font>
      <b/>
      <sz val="11"/>
      <color indexed="12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10"/>
      <name val="Times New Roman"/>
      <family val="1"/>
    </font>
    <font>
      <b/>
      <sz val="12"/>
      <color indexed="18"/>
      <name val="Arial"/>
      <family val="2"/>
    </font>
    <font>
      <sz val="10"/>
      <name val="Comic Sans MS"/>
      <family val="4"/>
    </font>
    <font>
      <b/>
      <sz val="14"/>
      <name val="Arial"/>
      <family val="2"/>
    </font>
    <font>
      <b/>
      <sz val="14"/>
      <color indexed="18"/>
      <name val="Comic Sans MS"/>
      <family val="4"/>
    </font>
    <font>
      <u val="single"/>
      <sz val="7"/>
      <color indexed="36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1"/>
      <color indexed="56"/>
      <name val="Arial"/>
      <family val="2"/>
    </font>
    <font>
      <sz val="11"/>
      <color indexed="12"/>
      <name val="Arial"/>
      <family val="2"/>
    </font>
    <font>
      <sz val="11"/>
      <color indexed="12"/>
      <name val="Arial Narrow"/>
      <family val="2"/>
    </font>
    <font>
      <b/>
      <i/>
      <sz val="20"/>
      <name val="Arial"/>
      <family val="2"/>
    </font>
    <font>
      <b/>
      <sz val="26"/>
      <name val="Umbra BT"/>
      <family val="0"/>
    </font>
    <font>
      <b/>
      <sz val="10"/>
      <color indexed="13"/>
      <name val="Arial"/>
      <family val="2"/>
    </font>
    <font>
      <b/>
      <i/>
      <sz val="14"/>
      <name val="Arial"/>
      <family val="2"/>
    </font>
    <font>
      <sz val="10"/>
      <color indexed="44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6"/>
      <color indexed="18"/>
      <name val="Comic Sans MS"/>
      <family val="4"/>
    </font>
    <font>
      <b/>
      <sz val="22"/>
      <name val="Arial Narrow"/>
      <family val="2"/>
    </font>
    <font>
      <sz val="12"/>
      <color indexed="12"/>
      <name val="Arial Narrow"/>
      <family val="2"/>
    </font>
    <font>
      <sz val="14"/>
      <color indexed="18"/>
      <name val="Comic Sans MS"/>
      <family val="4"/>
    </font>
    <font>
      <sz val="12"/>
      <color indexed="18"/>
      <name val="Comic Sans MS"/>
      <family val="4"/>
    </font>
    <font>
      <b/>
      <sz val="20"/>
      <name val="Arial"/>
      <family val="2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b/>
      <sz val="20"/>
      <color indexed="12"/>
      <name val="Arial"/>
      <family val="2"/>
    </font>
    <font>
      <vertAlign val="superscript"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8"/>
      <color indexed="12"/>
      <name val="Arial"/>
      <family val="2"/>
    </font>
    <font>
      <b/>
      <sz val="12"/>
      <name val="Comic Sans MS"/>
      <family val="4"/>
    </font>
    <font>
      <b/>
      <sz val="11"/>
      <color indexed="8"/>
      <name val="Arial"/>
      <family val="2"/>
    </font>
    <font>
      <sz val="10"/>
      <color indexed="16"/>
      <name val="Calibri"/>
      <family val="2"/>
    </font>
    <font>
      <b/>
      <sz val="12"/>
      <color indexed="10"/>
      <name val="Agency FB"/>
      <family val="2"/>
    </font>
    <font>
      <b/>
      <sz val="12"/>
      <color indexed="62"/>
      <name val="Calibri"/>
      <family val="2"/>
    </font>
    <font>
      <b/>
      <sz val="12"/>
      <color indexed="62"/>
      <name val="Arial"/>
      <family val="2"/>
    </font>
    <font>
      <b/>
      <sz val="12"/>
      <color indexed="10"/>
      <name val="Calibri"/>
      <family val="2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8"/>
      <color indexed="12"/>
      <name val="Arial"/>
      <family val="0"/>
    </font>
    <font>
      <sz val="9.3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12"/>
      <name val="Arial"/>
      <family val="0"/>
    </font>
    <font>
      <sz val="9"/>
      <color indexed="8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sz val="9"/>
      <name val="Tahoma"/>
      <family val="0"/>
    </font>
    <font>
      <sz val="9"/>
      <name val="Tahoma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omic Sans MS"/>
      <family val="0"/>
    </font>
    <font>
      <b/>
      <u val="single"/>
      <sz val="10.5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9.8"/>
      <color indexed="8"/>
      <name val="Arial"/>
      <family val="0"/>
    </font>
    <font>
      <b/>
      <sz val="9.3"/>
      <color indexed="8"/>
      <name val="Arial"/>
      <family val="0"/>
    </font>
    <font>
      <b/>
      <u val="single"/>
      <sz val="10.3"/>
      <color indexed="8"/>
      <name val="Arial"/>
      <family val="0"/>
    </font>
    <font>
      <b/>
      <sz val="8.5"/>
      <color indexed="8"/>
      <name val="Arial"/>
      <family val="0"/>
    </font>
    <font>
      <b/>
      <sz val="48"/>
      <color indexed="10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24"/>
      <name val="Arial"/>
      <family val="2"/>
    </font>
    <font>
      <b/>
      <sz val="16"/>
      <color indexed="12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gray125">
        <bgColor indexed="9"/>
      </patternFill>
    </fill>
    <fill>
      <patternFill patternType="gray125">
        <bgColor indexed="12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gray125">
        <bgColor indexed="13"/>
      </patternFill>
    </fill>
    <fill>
      <patternFill patternType="lightGray"/>
    </fill>
    <fill>
      <patternFill patternType="solid">
        <fgColor indexed="40"/>
        <bgColor indexed="64"/>
      </patternFill>
    </fill>
  </fills>
  <borders count="3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thin"/>
      <right style="dotted"/>
      <top style="medium"/>
      <bottom style="dashed"/>
    </border>
    <border>
      <left style="thin"/>
      <right style="dotted"/>
      <top style="dashed"/>
      <bottom style="dash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ashed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thin">
        <color indexed="8"/>
      </left>
      <right style="hair">
        <color indexed="8"/>
      </right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medium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medium"/>
      <top style="thin"/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medium"/>
    </border>
    <border>
      <left style="thin">
        <color indexed="55"/>
      </left>
      <right style="medium"/>
      <top style="thin"/>
      <bottom style="medium"/>
    </border>
    <border>
      <left style="medium"/>
      <right style="thin">
        <color indexed="55"/>
      </right>
      <top style="thin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>
        <color indexed="55"/>
      </right>
      <top style="thin"/>
      <bottom style="thin"/>
    </border>
    <border>
      <left>
        <color indexed="63"/>
      </left>
      <right style="thin">
        <color indexed="55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55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55"/>
      </right>
      <top style="medium"/>
      <bottom style="thin"/>
    </border>
    <border>
      <left style="thin">
        <color indexed="55"/>
      </left>
      <right style="thin">
        <color indexed="55"/>
      </right>
      <top style="medium"/>
      <bottom style="thin"/>
    </border>
    <border>
      <left style="thin">
        <color indexed="55"/>
      </left>
      <right style="medium"/>
      <top style="medium"/>
      <bottom style="thin"/>
    </border>
    <border>
      <left style="medium"/>
      <right style="thin">
        <color indexed="55"/>
      </right>
      <top style="medium"/>
      <bottom style="thin"/>
    </border>
    <border>
      <left style="medium"/>
      <right style="medium"/>
      <top style="hair">
        <color indexed="8"/>
      </top>
      <bottom style="medium"/>
    </border>
    <border>
      <left style="medium"/>
      <right style="hair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medium"/>
      <top style="thin"/>
      <bottom>
        <color indexed="63"/>
      </bottom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double">
        <color indexed="23"/>
      </top>
      <bottom style="medium">
        <color indexed="8"/>
      </bottom>
    </border>
    <border>
      <left style="double">
        <color indexed="63"/>
      </left>
      <right>
        <color indexed="63"/>
      </right>
      <top style="medium"/>
      <bottom>
        <color indexed="63"/>
      </bottom>
    </border>
    <border>
      <left style="double"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2" borderId="0" applyNumberFormat="0" applyBorder="0" applyAlignment="0" applyProtection="0"/>
    <xf numFmtId="0" fontId="101" fillId="5" borderId="0" applyNumberFormat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3" borderId="0" applyNumberFormat="0" applyBorder="0" applyAlignment="0" applyProtection="0"/>
    <xf numFmtId="0" fontId="101" fillId="6" borderId="0" applyNumberFormat="0" applyBorder="0" applyAlignment="0" applyProtection="0"/>
    <xf numFmtId="0" fontId="101" fillId="2" borderId="0" applyNumberFormat="0" applyBorder="0" applyAlignment="0" applyProtection="0"/>
    <xf numFmtId="0" fontId="101" fillId="5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2" borderId="0" applyNumberFormat="0" applyBorder="0" applyAlignment="0" applyProtection="0"/>
    <xf numFmtId="0" fontId="102" fillId="5" borderId="0" applyNumberFormat="0" applyBorder="0" applyAlignment="0" applyProtection="0"/>
    <xf numFmtId="0" fontId="102" fillId="10" borderId="0" applyNumberFormat="0" applyBorder="0" applyAlignment="0" applyProtection="0"/>
    <xf numFmtId="0" fontId="102" fillId="8" borderId="0" applyNumberFormat="0" applyBorder="0" applyAlignment="0" applyProtection="0"/>
    <xf numFmtId="0" fontId="102" fillId="8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14" borderId="1" applyNumberFormat="0" applyAlignment="0" applyProtection="0"/>
    <xf numFmtId="0" fontId="105" fillId="0" borderId="2" applyNumberFormat="0" applyFill="0" applyAlignment="0" applyProtection="0"/>
    <xf numFmtId="0" fontId="0" fillId="15" borderId="3" applyNumberFormat="0" applyFont="0" applyAlignment="0" applyProtection="0"/>
    <xf numFmtId="0" fontId="106" fillId="5" borderId="1" applyNumberFormat="0" applyAlignment="0" applyProtection="0"/>
    <xf numFmtId="44" fontId="0" fillId="0" borderId="0" applyFont="0" applyFill="0" applyBorder="0" applyAlignment="0" applyProtection="0"/>
    <xf numFmtId="0" fontId="10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109" fillId="2" borderId="0" applyNumberFormat="0" applyBorder="0" applyAlignment="0" applyProtection="0"/>
    <xf numFmtId="0" fontId="110" fillId="14" borderId="4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5" applyNumberFormat="0" applyFill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16" fillId="0" borderId="8" applyNumberFormat="0" applyFill="0" applyAlignment="0" applyProtection="0"/>
    <xf numFmtId="0" fontId="117" fillId="9" borderId="9" applyNumberFormat="0" applyAlignment="0" applyProtection="0"/>
  </cellStyleXfs>
  <cellXfs count="1180">
    <xf numFmtId="0" fontId="0" fillId="0" borderId="0" xfId="0" applyAlignment="1">
      <alignment/>
    </xf>
    <xf numFmtId="0" fontId="0" fillId="18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18" borderId="0" xfId="0" applyFont="1" applyFill="1" applyAlignment="1">
      <alignment horizontal="center" vertical="center"/>
    </xf>
    <xf numFmtId="0" fontId="0" fillId="18" borderId="0" xfId="0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13" fillId="19" borderId="0" xfId="0" applyFont="1" applyFill="1" applyAlignment="1">
      <alignment horizontal="center" vertical="center"/>
    </xf>
    <xf numFmtId="0" fontId="18" fillId="19" borderId="0" xfId="0" applyFont="1" applyFill="1" applyAlignment="1">
      <alignment horizontal="center" vertical="center" textRotation="60" wrapText="1"/>
    </xf>
    <xf numFmtId="0" fontId="0" fillId="18" borderId="0" xfId="0" applyFill="1" applyAlignment="1">
      <alignment horizontal="center" vertical="center" textRotation="60"/>
    </xf>
    <xf numFmtId="0" fontId="0" fillId="0" borderId="0" xfId="0" applyAlignment="1">
      <alignment horizontal="center" vertical="center" textRotation="60"/>
    </xf>
    <xf numFmtId="0" fontId="0" fillId="19" borderId="10" xfId="0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7" fillId="20" borderId="14" xfId="0" applyFont="1" applyFill="1" applyBorder="1" applyAlignment="1" applyProtection="1">
      <alignment horizontal="center" vertical="center"/>
      <protection locked="0"/>
    </xf>
    <xf numFmtId="9" fontId="22" fillId="21" borderId="14" xfId="0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/>
      <protection/>
    </xf>
    <xf numFmtId="164" fontId="23" fillId="21" borderId="14" xfId="0" applyNumberFormat="1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9" fillId="20" borderId="14" xfId="0" applyFont="1" applyFill="1" applyBorder="1" applyAlignment="1" applyProtection="1">
      <alignment horizontal="center" vertical="center"/>
      <protection locked="0"/>
    </xf>
    <xf numFmtId="0" fontId="30" fillId="21" borderId="14" xfId="0" applyFont="1" applyFill="1" applyBorder="1" applyAlignment="1">
      <alignment horizontal="center" vertical="center"/>
    </xf>
    <xf numFmtId="9" fontId="24" fillId="21" borderId="14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8" fillId="22" borderId="0" xfId="0" applyFont="1" applyFill="1" applyBorder="1" applyAlignment="1">
      <alignment horizontal="center" vertical="center"/>
    </xf>
    <xf numFmtId="0" fontId="0" fillId="22" borderId="0" xfId="0" applyFill="1" applyBorder="1" applyAlignment="1">
      <alignment horizontal="center" vertical="center"/>
    </xf>
    <xf numFmtId="0" fontId="0" fillId="22" borderId="15" xfId="0" applyFont="1" applyFill="1" applyBorder="1" applyAlignment="1">
      <alignment horizontal="center" vertical="center" wrapText="1"/>
    </xf>
    <xf numFmtId="0" fontId="0" fillId="22" borderId="16" xfId="0" applyFont="1" applyFill="1" applyBorder="1" applyAlignment="1">
      <alignment horizontal="center" vertical="center" wrapText="1"/>
    </xf>
    <xf numFmtId="0" fontId="0" fillId="21" borderId="15" xfId="0" applyFont="1" applyFill="1" applyBorder="1" applyAlignment="1">
      <alignment horizontal="center" vertical="center" wrapText="1"/>
    </xf>
    <xf numFmtId="0" fontId="0" fillId="21" borderId="17" xfId="0" applyFont="1" applyFill="1" applyBorder="1" applyAlignment="1">
      <alignment horizontal="center" vertical="center" wrapText="1"/>
    </xf>
    <xf numFmtId="0" fontId="8" fillId="18" borderId="18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 vertical="center" wrapText="1"/>
    </xf>
    <xf numFmtId="0" fontId="0" fillId="23" borderId="17" xfId="0" applyFont="1" applyFill="1" applyBorder="1" applyAlignment="1">
      <alignment horizontal="center" vertical="center"/>
    </xf>
    <xf numFmtId="167" fontId="34" fillId="0" borderId="19" xfId="0" applyNumberFormat="1" applyFont="1" applyFill="1" applyBorder="1" applyAlignment="1">
      <alignment horizontal="center" vertical="center"/>
    </xf>
    <xf numFmtId="167" fontId="34" fillId="0" borderId="20" xfId="0" applyNumberFormat="1" applyFont="1" applyFill="1" applyBorder="1" applyAlignment="1" applyProtection="1">
      <alignment horizontal="center" vertical="center"/>
      <protection locked="0"/>
    </xf>
    <xf numFmtId="167" fontId="34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1" fillId="18" borderId="0" xfId="0" applyFont="1" applyFill="1" applyAlignment="1">
      <alignment vertical="center" wrapText="1"/>
    </xf>
    <xf numFmtId="0" fontId="10" fillId="18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5" borderId="22" xfId="0" applyFont="1" applyFill="1" applyBorder="1" applyAlignment="1" applyProtection="1">
      <alignment horizontal="center" vertical="center"/>
      <protection locked="0"/>
    </xf>
    <xf numFmtId="0" fontId="39" fillId="21" borderId="24" xfId="0" applyFont="1" applyFill="1" applyBorder="1" applyAlignment="1" applyProtection="1">
      <alignment horizontal="center" vertical="center"/>
      <protection locked="0"/>
    </xf>
    <xf numFmtId="0" fontId="39" fillId="21" borderId="25" xfId="0" applyFont="1" applyFill="1" applyBorder="1" applyAlignment="1" applyProtection="1">
      <alignment horizontal="center" vertical="center"/>
      <protection locked="0"/>
    </xf>
    <xf numFmtId="0" fontId="39" fillId="22" borderId="26" xfId="0" applyFont="1" applyFill="1" applyBorder="1" applyAlignment="1" applyProtection="1">
      <alignment horizontal="center" vertical="center"/>
      <protection locked="0"/>
    </xf>
    <xf numFmtId="0" fontId="39" fillId="22" borderId="27" xfId="0" applyFont="1" applyFill="1" applyBorder="1" applyAlignment="1" applyProtection="1">
      <alignment horizontal="center" vertical="center"/>
      <protection locked="0"/>
    </xf>
    <xf numFmtId="0" fontId="39" fillId="22" borderId="24" xfId="0" applyFont="1" applyFill="1" applyBorder="1" applyAlignment="1" applyProtection="1">
      <alignment horizontal="center" vertical="center"/>
      <protection locked="0"/>
    </xf>
    <xf numFmtId="0" fontId="39" fillId="22" borderId="28" xfId="0" applyFont="1" applyFill="1" applyBorder="1" applyAlignment="1" applyProtection="1">
      <alignment horizontal="center" vertical="center"/>
      <protection locked="0"/>
    </xf>
    <xf numFmtId="0" fontId="39" fillId="22" borderId="29" xfId="0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>
      <alignment horizontal="center" vertical="center"/>
    </xf>
    <xf numFmtId="0" fontId="0" fillId="22" borderId="29" xfId="0" applyFont="1" applyFill="1" applyBorder="1" applyAlignment="1">
      <alignment horizontal="center" vertical="center"/>
    </xf>
    <xf numFmtId="0" fontId="0" fillId="22" borderId="28" xfId="0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/>
      <protection locked="0"/>
    </xf>
    <xf numFmtId="0" fontId="39" fillId="22" borderId="25" xfId="0" applyFont="1" applyFill="1" applyBorder="1" applyAlignment="1" applyProtection="1">
      <alignment horizontal="center" vertical="center"/>
      <protection locked="0"/>
    </xf>
    <xf numFmtId="0" fontId="39" fillId="22" borderId="30" xfId="0" applyFont="1" applyFill="1" applyBorder="1" applyAlignment="1" applyProtection="1">
      <alignment horizontal="center" vertical="center"/>
      <protection locked="0"/>
    </xf>
    <xf numFmtId="0" fontId="40" fillId="22" borderId="25" xfId="0" applyFont="1" applyFill="1" applyBorder="1" applyAlignment="1" applyProtection="1">
      <alignment horizontal="center" vertical="center"/>
      <protection locked="0"/>
    </xf>
    <xf numFmtId="0" fontId="0" fillId="18" borderId="0" xfId="0" applyFill="1" applyAlignment="1">
      <alignment vertical="center"/>
    </xf>
    <xf numFmtId="0" fontId="29" fillId="18" borderId="31" xfId="0" applyFont="1" applyFill="1" applyBorder="1" applyAlignment="1" applyProtection="1">
      <alignment horizontal="center" vertical="center"/>
      <protection locked="0"/>
    </xf>
    <xf numFmtId="0" fontId="24" fillId="26" borderId="16" xfId="0" applyFont="1" applyFill="1" applyBorder="1" applyAlignment="1">
      <alignment horizontal="center" vertical="center"/>
    </xf>
    <xf numFmtId="0" fontId="0" fillId="26" borderId="32" xfId="0" applyFill="1" applyBorder="1" applyAlignment="1">
      <alignment vertical="center"/>
    </xf>
    <xf numFmtId="0" fontId="41" fillId="18" borderId="33" xfId="0" applyFont="1" applyFill="1" applyBorder="1" applyAlignment="1">
      <alignment horizontal="center" vertical="center"/>
    </xf>
    <xf numFmtId="0" fontId="33" fillId="18" borderId="34" xfId="0" applyFont="1" applyFill="1" applyBorder="1" applyAlignment="1">
      <alignment horizontal="center" vertical="center"/>
    </xf>
    <xf numFmtId="0" fontId="8" fillId="26" borderId="35" xfId="0" applyFont="1" applyFill="1" applyBorder="1" applyAlignment="1">
      <alignment horizontal="right" vertical="center"/>
    </xf>
    <xf numFmtId="0" fontId="0" fillId="26" borderId="36" xfId="0" applyFont="1" applyFill="1" applyBorder="1" applyAlignment="1">
      <alignment vertical="center" wrapText="1"/>
    </xf>
    <xf numFmtId="0" fontId="41" fillId="18" borderId="37" xfId="0" applyFont="1" applyFill="1" applyBorder="1" applyAlignment="1">
      <alignment horizontal="center" vertical="center"/>
    </xf>
    <xf numFmtId="0" fontId="40" fillId="18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/>
    </xf>
    <xf numFmtId="0" fontId="8" fillId="24" borderId="39" xfId="0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Fill="1" applyBorder="1" applyAlignment="1" applyProtection="1">
      <alignment vertical="center" wrapText="1"/>
      <protection locked="0"/>
    </xf>
    <xf numFmtId="0" fontId="8" fillId="0" borderId="43" xfId="0" applyFont="1" applyFill="1" applyBorder="1" applyAlignment="1" applyProtection="1">
      <alignment vertical="center" wrapText="1"/>
      <protection locked="0"/>
    </xf>
    <xf numFmtId="0" fontId="8" fillId="0" borderId="44" xfId="0" applyFont="1" applyFill="1" applyBorder="1" applyAlignment="1" applyProtection="1">
      <alignment vertical="center" wrapText="1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Fill="1" applyBorder="1" applyAlignment="1" applyProtection="1">
      <alignment vertical="center" wrapText="1"/>
      <protection locked="0"/>
    </xf>
    <xf numFmtId="0" fontId="8" fillId="0" borderId="47" xfId="0" applyFont="1" applyFill="1" applyBorder="1" applyAlignment="1" applyProtection="1">
      <alignment vertical="center" wrapText="1"/>
      <protection locked="0"/>
    </xf>
    <xf numFmtId="0" fontId="8" fillId="0" borderId="48" xfId="0" applyFont="1" applyFill="1" applyBorder="1" applyAlignment="1" applyProtection="1">
      <alignment vertical="center" wrapText="1"/>
      <protection locked="0"/>
    </xf>
    <xf numFmtId="0" fontId="8" fillId="0" borderId="49" xfId="0" applyFont="1" applyBorder="1" applyAlignment="1">
      <alignment horizontal="center" vertical="center"/>
    </xf>
    <xf numFmtId="0" fontId="0" fillId="20" borderId="50" xfId="0" applyFill="1" applyBorder="1" applyAlignment="1">
      <alignment horizontal="center" vertical="center"/>
    </xf>
    <xf numFmtId="0" fontId="8" fillId="20" borderId="51" xfId="0" applyFont="1" applyFill="1" applyBorder="1" applyAlignment="1" applyProtection="1">
      <alignment vertical="center" wrapText="1"/>
      <protection locked="0"/>
    </xf>
    <xf numFmtId="0" fontId="8" fillId="20" borderId="52" xfId="0" applyFont="1" applyFill="1" applyBorder="1" applyAlignment="1" applyProtection="1">
      <alignment vertical="center" wrapText="1"/>
      <protection locked="0"/>
    </xf>
    <xf numFmtId="0" fontId="8" fillId="20" borderId="53" xfId="0" applyFont="1" applyFill="1" applyBorder="1" applyAlignment="1" applyProtection="1">
      <alignment vertical="center" wrapText="1"/>
      <protection locked="0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8" fillId="0" borderId="57" xfId="0" applyFont="1" applyFill="1" applyBorder="1" applyAlignment="1" applyProtection="1">
      <alignment vertical="center" wrapText="1"/>
      <protection locked="0"/>
    </xf>
    <xf numFmtId="0" fontId="8" fillId="0" borderId="58" xfId="0" applyFont="1" applyFill="1" applyBorder="1" applyAlignment="1" applyProtection="1">
      <alignment vertical="center" wrapText="1"/>
      <protection locked="0"/>
    </xf>
    <xf numFmtId="0" fontId="0" fillId="18" borderId="0" xfId="0" applyFill="1" applyAlignment="1">
      <alignment vertical="center" wrapText="1"/>
    </xf>
    <xf numFmtId="0" fontId="42" fillId="1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8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18" borderId="0" xfId="0" applyFill="1" applyBorder="1" applyAlignment="1">
      <alignment horizontal="center" vertical="center"/>
    </xf>
    <xf numFmtId="0" fontId="1" fillId="25" borderId="4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0" fillId="18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" fillId="25" borderId="59" xfId="0" applyFont="1" applyFill="1" applyBorder="1" applyAlignment="1">
      <alignment horizontal="center" vertical="center" wrapText="1"/>
    </xf>
    <xf numFmtId="0" fontId="1" fillId="25" borderId="60" xfId="0" applyFont="1" applyFill="1" applyBorder="1" applyAlignment="1">
      <alignment horizontal="center" vertical="center" wrapText="1"/>
    </xf>
    <xf numFmtId="0" fontId="0" fillId="18" borderId="32" xfId="0" applyFill="1" applyBorder="1" applyAlignment="1">
      <alignment horizontal="center" vertical="center" wrapText="1"/>
    </xf>
    <xf numFmtId="0" fontId="8" fillId="19" borderId="61" xfId="0" applyFont="1" applyFill="1" applyBorder="1" applyAlignment="1">
      <alignment horizontal="center" vertical="center"/>
    </xf>
    <xf numFmtId="0" fontId="0" fillId="19" borderId="62" xfId="0" applyFont="1" applyFill="1" applyBorder="1" applyAlignment="1">
      <alignment horizontal="center" vertical="center"/>
    </xf>
    <xf numFmtId="0" fontId="0" fillId="19" borderId="63" xfId="0" applyFont="1" applyFill="1" applyBorder="1" applyAlignment="1">
      <alignment horizontal="center" vertical="center"/>
    </xf>
    <xf numFmtId="0" fontId="0" fillId="19" borderId="63" xfId="0" applyFont="1" applyFill="1" applyBorder="1" applyAlignment="1">
      <alignment horizontal="center" vertical="center" wrapText="1"/>
    </xf>
    <xf numFmtId="0" fontId="0" fillId="19" borderId="64" xfId="0" applyFont="1" applyFill="1" applyBorder="1" applyAlignment="1">
      <alignment horizontal="center" vertical="center" wrapText="1"/>
    </xf>
    <xf numFmtId="0" fontId="0" fillId="19" borderId="65" xfId="0" applyFont="1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0" fillId="27" borderId="32" xfId="0" applyFill="1" applyBorder="1" applyAlignment="1">
      <alignment vertical="center"/>
    </xf>
    <xf numFmtId="0" fontId="8" fillId="27" borderId="35" xfId="0" applyFont="1" applyFill="1" applyBorder="1" applyAlignment="1">
      <alignment horizontal="right" vertical="center"/>
    </xf>
    <xf numFmtId="0" fontId="8" fillId="27" borderId="37" xfId="0" applyFont="1" applyFill="1" applyBorder="1" applyAlignment="1">
      <alignment horizontal="right" vertical="center"/>
    </xf>
    <xf numFmtId="0" fontId="0" fillId="27" borderId="36" xfId="0" applyFont="1" applyFill="1" applyBorder="1" applyAlignment="1">
      <alignment vertical="center" wrapText="1"/>
    </xf>
    <xf numFmtId="0" fontId="37" fillId="18" borderId="37" xfId="46" applyNumberFormat="1" applyFont="1" applyFill="1" applyBorder="1" applyAlignment="1" applyProtection="1">
      <alignment horizontal="right" vertical="center"/>
      <protection/>
    </xf>
    <xf numFmtId="0" fontId="37" fillId="18" borderId="37" xfId="46" applyNumberFormat="1" applyFont="1" applyFill="1" applyBorder="1" applyAlignment="1" applyProtection="1">
      <alignment horizontal="left" vertical="center"/>
      <protection/>
    </xf>
    <xf numFmtId="0" fontId="37" fillId="18" borderId="37" xfId="46" applyNumberFormat="1" applyFont="1" applyFill="1" applyBorder="1" applyAlignment="1" applyProtection="1">
      <alignment vertical="center"/>
      <protection/>
    </xf>
    <xf numFmtId="0" fontId="37" fillId="18" borderId="36" xfId="46" applyNumberFormat="1" applyFont="1" applyFill="1" applyBorder="1" applyAlignment="1" applyProtection="1">
      <alignment vertical="center"/>
      <protection/>
    </xf>
    <xf numFmtId="0" fontId="11" fillId="20" borderId="66" xfId="0" applyFont="1" applyFill="1" applyBorder="1" applyAlignment="1">
      <alignment vertical="center" wrapText="1"/>
    </xf>
    <xf numFmtId="0" fontId="33" fillId="0" borderId="67" xfId="0" applyFont="1" applyFill="1" applyBorder="1" applyAlignment="1">
      <alignment horizontal="center" vertical="center"/>
    </xf>
    <xf numFmtId="0" fontId="33" fillId="0" borderId="68" xfId="0" applyFont="1" applyFill="1" applyBorder="1" applyAlignment="1" applyProtection="1">
      <alignment horizontal="center" vertical="center"/>
      <protection locked="0"/>
    </xf>
    <xf numFmtId="0" fontId="33" fillId="0" borderId="69" xfId="0" applyFont="1" applyFill="1" applyBorder="1" applyAlignment="1" applyProtection="1">
      <alignment horizontal="center" vertical="center"/>
      <protection locked="0"/>
    </xf>
    <xf numFmtId="0" fontId="0" fillId="22" borderId="70" xfId="0" applyFill="1" applyBorder="1" applyAlignment="1">
      <alignment horizontal="center" vertical="center"/>
    </xf>
    <xf numFmtId="0" fontId="0" fillId="22" borderId="71" xfId="0" applyFill="1" applyBorder="1" applyAlignment="1">
      <alignment vertical="center"/>
    </xf>
    <xf numFmtId="0" fontId="0" fillId="22" borderId="72" xfId="0" applyFill="1" applyBorder="1" applyAlignment="1">
      <alignment horizontal="center" vertical="center"/>
    </xf>
    <xf numFmtId="0" fontId="0" fillId="22" borderId="0" xfId="0" applyFill="1" applyBorder="1" applyAlignment="1">
      <alignment vertical="center"/>
    </xf>
    <xf numFmtId="0" fontId="0" fillId="22" borderId="73" xfId="0" applyFill="1" applyBorder="1" applyAlignment="1">
      <alignment vertical="center"/>
    </xf>
    <xf numFmtId="0" fontId="36" fillId="22" borderId="66" xfId="59" applyFont="1" applyFill="1" applyBorder="1" applyAlignment="1">
      <alignment horizontal="center" vertical="center"/>
      <protection/>
    </xf>
    <xf numFmtId="0" fontId="0" fillId="22" borderId="66" xfId="0" applyFill="1" applyBorder="1" applyAlignment="1">
      <alignment vertical="center"/>
    </xf>
    <xf numFmtId="0" fontId="33" fillId="0" borderId="74" xfId="0" applyFont="1" applyFill="1" applyBorder="1" applyAlignment="1">
      <alignment horizontal="center" vertical="center" wrapText="1"/>
    </xf>
    <xf numFmtId="0" fontId="33" fillId="0" borderId="68" xfId="0" applyFont="1" applyFill="1" applyBorder="1" applyAlignment="1" applyProtection="1">
      <alignment horizontal="center" vertical="center" wrapText="1"/>
      <protection locked="0"/>
    </xf>
    <xf numFmtId="0" fontId="33" fillId="0" borderId="69" xfId="0" applyFont="1" applyFill="1" applyBorder="1" applyAlignment="1" applyProtection="1">
      <alignment horizontal="center" vertical="center" wrapText="1"/>
      <protection locked="0"/>
    </xf>
    <xf numFmtId="0" fontId="39" fillId="22" borderId="75" xfId="0" applyFont="1" applyFill="1" applyBorder="1" applyAlignment="1">
      <alignment horizontal="center" vertical="center"/>
    </xf>
    <xf numFmtId="0" fontId="39" fillId="22" borderId="76" xfId="0" applyFont="1" applyFill="1" applyBorder="1" applyAlignment="1">
      <alignment horizontal="center" vertical="center"/>
    </xf>
    <xf numFmtId="0" fontId="8" fillId="25" borderId="77" xfId="0" applyFont="1" applyFill="1" applyBorder="1" applyAlignment="1">
      <alignment horizontal="center" vertical="center"/>
    </xf>
    <xf numFmtId="0" fontId="8" fillId="25" borderId="78" xfId="0" applyFont="1" applyFill="1" applyBorder="1" applyAlignment="1">
      <alignment horizontal="center" vertical="center"/>
    </xf>
    <xf numFmtId="0" fontId="8" fillId="25" borderId="79" xfId="0" applyFont="1" applyFill="1" applyBorder="1" applyAlignment="1">
      <alignment horizontal="center" vertical="center"/>
    </xf>
    <xf numFmtId="0" fontId="51" fillId="0" borderId="80" xfId="0" applyFont="1" applyFill="1" applyBorder="1" applyAlignment="1">
      <alignment horizontal="center" vertical="center"/>
    </xf>
    <xf numFmtId="0" fontId="51" fillId="0" borderId="81" xfId="0" applyFont="1" applyFill="1" applyBorder="1" applyAlignment="1" applyProtection="1">
      <alignment horizontal="center" vertical="center" wrapText="1"/>
      <protection locked="0"/>
    </xf>
    <xf numFmtId="0" fontId="51" fillId="0" borderId="14" xfId="0" applyFont="1" applyFill="1" applyBorder="1" applyAlignment="1" applyProtection="1">
      <alignment horizontal="center" vertical="center" wrapText="1"/>
      <protection locked="0"/>
    </xf>
    <xf numFmtId="0" fontId="51" fillId="0" borderId="81" xfId="0" applyFont="1" applyFill="1" applyBorder="1" applyAlignment="1">
      <alignment horizontal="center" vertical="center"/>
    </xf>
    <xf numFmtId="0" fontId="51" fillId="0" borderId="8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83" xfId="0" applyFont="1" applyFill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vertical="center"/>
      <protection locked="0"/>
    </xf>
    <xf numFmtId="0" fontId="53" fillId="0" borderId="84" xfId="0" applyFont="1" applyFill="1" applyBorder="1" applyAlignment="1" applyProtection="1">
      <alignment horizontal="center" vertical="center"/>
      <protection locked="0"/>
    </xf>
    <xf numFmtId="165" fontId="52" fillId="0" borderId="84" xfId="0" applyNumberFormat="1" applyFont="1" applyFill="1" applyBorder="1" applyAlignment="1" applyProtection="1">
      <alignment horizontal="center" vertical="center"/>
      <protection locked="0"/>
    </xf>
    <xf numFmtId="166" fontId="52" fillId="0" borderId="85" xfId="0" applyNumberFormat="1" applyFont="1" applyFill="1" applyBorder="1" applyAlignment="1">
      <alignment horizontal="center" vertical="center"/>
    </xf>
    <xf numFmtId="0" fontId="52" fillId="0" borderId="86" xfId="0" applyFont="1" applyFill="1" applyBorder="1" applyAlignment="1" applyProtection="1">
      <alignment horizontal="center" vertical="center" wrapText="1"/>
      <protection locked="0"/>
    </xf>
    <xf numFmtId="1" fontId="52" fillId="0" borderId="82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87" xfId="0" applyFont="1" applyFill="1" applyBorder="1" applyAlignment="1">
      <alignment horizontal="center" vertical="center" wrapText="1"/>
    </xf>
    <xf numFmtId="0" fontId="51" fillId="0" borderId="88" xfId="0" applyFont="1" applyFill="1" applyBorder="1" applyAlignment="1">
      <alignment horizontal="center" vertical="center"/>
    </xf>
    <xf numFmtId="0" fontId="51" fillId="0" borderId="89" xfId="0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center" vertical="center"/>
    </xf>
    <xf numFmtId="0" fontId="53" fillId="0" borderId="91" xfId="0" applyFont="1" applyFill="1" applyBorder="1" applyAlignment="1" applyProtection="1">
      <alignment horizontal="center" vertical="center"/>
      <protection locked="0"/>
    </xf>
    <xf numFmtId="0" fontId="53" fillId="0" borderId="92" xfId="0" applyFont="1" applyFill="1" applyBorder="1" applyAlignment="1" applyProtection="1">
      <alignment horizontal="center" vertical="center"/>
      <protection locked="0"/>
    </xf>
    <xf numFmtId="165" fontId="52" fillId="0" borderId="93" xfId="0" applyNumberFormat="1" applyFont="1" applyFill="1" applyBorder="1" applyAlignment="1" applyProtection="1">
      <alignment horizontal="center" vertical="center"/>
      <protection locked="0"/>
    </xf>
    <xf numFmtId="0" fontId="52" fillId="0" borderId="94" xfId="0" applyFont="1" applyFill="1" applyBorder="1" applyAlignment="1" applyProtection="1">
      <alignment horizontal="center" vertical="center" wrapText="1"/>
      <protection locked="0"/>
    </xf>
    <xf numFmtId="1" fontId="52" fillId="0" borderId="89" xfId="0" applyNumberFormat="1" applyFont="1" applyFill="1" applyBorder="1" applyAlignment="1">
      <alignment horizontal="center" vertical="center" wrapText="1"/>
    </xf>
    <xf numFmtId="0" fontId="51" fillId="0" borderId="95" xfId="0" applyFont="1" applyFill="1" applyBorder="1" applyAlignment="1">
      <alignment horizontal="center" vertical="center"/>
    </xf>
    <xf numFmtId="0" fontId="51" fillId="0" borderId="96" xfId="0" applyFont="1" applyFill="1" applyBorder="1" applyAlignment="1">
      <alignment horizontal="center" vertical="center"/>
    </xf>
    <xf numFmtId="0" fontId="52" fillId="0" borderId="97" xfId="0" applyFont="1" applyFill="1" applyBorder="1" applyAlignment="1">
      <alignment horizontal="center" vertical="center"/>
    </xf>
    <xf numFmtId="0" fontId="53" fillId="0" borderId="98" xfId="0" applyFont="1" applyFill="1" applyBorder="1" applyAlignment="1" applyProtection="1">
      <alignment horizontal="center" vertical="center"/>
      <protection locked="0"/>
    </xf>
    <xf numFmtId="0" fontId="53" fillId="0" borderId="14" xfId="0" applyFont="1" applyFill="1" applyBorder="1" applyAlignment="1" applyProtection="1">
      <alignment horizontal="center" vertical="center"/>
      <protection locked="0"/>
    </xf>
    <xf numFmtId="165" fontId="52" fillId="0" borderId="81" xfId="0" applyNumberFormat="1" applyFont="1" applyFill="1" applyBorder="1" applyAlignment="1" applyProtection="1">
      <alignment horizontal="center" vertical="center"/>
      <protection locked="0"/>
    </xf>
    <xf numFmtId="0" fontId="52" fillId="0" borderId="99" xfId="0" applyFont="1" applyFill="1" applyBorder="1" applyAlignment="1" applyProtection="1">
      <alignment horizontal="center" vertical="center" wrapText="1"/>
      <protection locked="0"/>
    </xf>
    <xf numFmtId="1" fontId="52" fillId="0" borderId="96" xfId="0" applyNumberFormat="1" applyFont="1" applyFill="1" applyBorder="1" applyAlignment="1">
      <alignment horizontal="center" vertical="center" wrapText="1"/>
    </xf>
    <xf numFmtId="0" fontId="52" fillId="0" borderId="100" xfId="0" applyFont="1" applyFill="1" applyBorder="1" applyAlignment="1">
      <alignment horizontal="center" vertical="center" wrapText="1"/>
    </xf>
    <xf numFmtId="0" fontId="51" fillId="0" borderId="101" xfId="0" applyFont="1" applyFill="1" applyBorder="1" applyAlignment="1">
      <alignment horizontal="center" vertical="center"/>
    </xf>
    <xf numFmtId="0" fontId="51" fillId="0" borderId="102" xfId="0" applyFont="1" applyFill="1" applyBorder="1" applyAlignment="1" applyProtection="1">
      <alignment horizontal="center" vertical="center" wrapText="1"/>
      <protection locked="0"/>
    </xf>
    <xf numFmtId="0" fontId="51" fillId="0" borderId="102" xfId="0" applyFont="1" applyFill="1" applyBorder="1" applyAlignment="1">
      <alignment horizontal="center" vertical="center"/>
    </xf>
    <xf numFmtId="0" fontId="51" fillId="0" borderId="103" xfId="0" applyFont="1" applyFill="1" applyBorder="1" applyAlignment="1">
      <alignment horizontal="center" vertical="center"/>
    </xf>
    <xf numFmtId="0" fontId="52" fillId="0" borderId="104" xfId="0" applyFont="1" applyFill="1" applyBorder="1" applyAlignment="1">
      <alignment horizontal="center" vertical="center"/>
    </xf>
    <xf numFmtId="0" fontId="53" fillId="0" borderId="105" xfId="0" applyFont="1" applyFill="1" applyBorder="1" applyAlignment="1" applyProtection="1">
      <alignment horizontal="center" vertical="center"/>
      <protection locked="0"/>
    </xf>
    <xf numFmtId="0" fontId="53" fillId="0" borderId="102" xfId="0" applyFont="1" applyFill="1" applyBorder="1" applyAlignment="1" applyProtection="1">
      <alignment horizontal="center" vertical="center"/>
      <protection locked="0"/>
    </xf>
    <xf numFmtId="165" fontId="52" fillId="0" borderId="102" xfId="0" applyNumberFormat="1" applyFont="1" applyFill="1" applyBorder="1" applyAlignment="1" applyProtection="1">
      <alignment horizontal="center" vertical="center"/>
      <protection locked="0"/>
    </xf>
    <xf numFmtId="166" fontId="52" fillId="0" borderId="106" xfId="0" applyNumberFormat="1" applyFont="1" applyFill="1" applyBorder="1" applyAlignment="1">
      <alignment horizontal="center" vertical="center"/>
    </xf>
    <xf numFmtId="0" fontId="52" fillId="0" borderId="106" xfId="0" applyFont="1" applyFill="1" applyBorder="1" applyAlignment="1" applyProtection="1">
      <alignment horizontal="center" vertical="center" wrapText="1"/>
      <protection locked="0"/>
    </xf>
    <xf numFmtId="1" fontId="52" fillId="0" borderId="103" xfId="0" applyNumberFormat="1" applyFont="1" applyFill="1" applyBorder="1" applyAlignment="1">
      <alignment horizontal="center" vertical="center" wrapText="1"/>
    </xf>
    <xf numFmtId="0" fontId="52" fillId="0" borderId="101" xfId="0" applyFont="1" applyFill="1" applyBorder="1" applyAlignment="1">
      <alignment horizontal="center" vertical="center" wrapText="1"/>
    </xf>
    <xf numFmtId="0" fontId="52" fillId="0" borderId="107" xfId="0" applyFont="1" applyFill="1" applyBorder="1" applyAlignment="1">
      <alignment horizontal="center" vertical="center" wrapText="1"/>
    </xf>
    <xf numFmtId="0" fontId="52" fillId="0" borderId="107" xfId="0" applyFont="1" applyFill="1" applyBorder="1" applyAlignment="1" quotePrefix="1">
      <alignment horizontal="center" vertical="center" wrapText="1"/>
    </xf>
    <xf numFmtId="0" fontId="52" fillId="0" borderId="108" xfId="0" applyFont="1" applyFill="1" applyBorder="1" applyAlignment="1">
      <alignment horizontal="center" vertical="center" wrapText="1"/>
    </xf>
    <xf numFmtId="0" fontId="39" fillId="28" borderId="24" xfId="0" applyFont="1" applyFill="1" applyBorder="1" applyAlignment="1" applyProtection="1">
      <alignment horizontal="center" vertical="center"/>
      <protection locked="0"/>
    </xf>
    <xf numFmtId="0" fontId="39" fillId="28" borderId="109" xfId="0" applyFont="1" applyFill="1" applyBorder="1" applyAlignment="1" applyProtection="1">
      <alignment horizontal="center" vertical="center"/>
      <protection locked="0"/>
    </xf>
    <xf numFmtId="0" fontId="39" fillId="28" borderId="25" xfId="0" applyFont="1" applyFill="1" applyBorder="1" applyAlignment="1" applyProtection="1">
      <alignment horizontal="center" vertical="center"/>
      <protection locked="0"/>
    </xf>
    <xf numFmtId="0" fontId="39" fillId="28" borderId="30" xfId="0" applyFont="1" applyFill="1" applyBorder="1" applyAlignment="1" applyProtection="1">
      <alignment horizontal="center" vertical="center"/>
      <protection locked="0"/>
    </xf>
    <xf numFmtId="0" fontId="39" fillId="22" borderId="110" xfId="0" applyFont="1" applyFill="1" applyBorder="1" applyAlignment="1">
      <alignment horizontal="center" vertical="center"/>
    </xf>
    <xf numFmtId="0" fontId="0" fillId="22" borderId="71" xfId="58" applyFont="1" applyFill="1" applyBorder="1" applyAlignment="1">
      <alignment vertical="center" wrapText="1"/>
      <protection/>
    </xf>
    <xf numFmtId="0" fontId="0" fillId="22" borderId="111" xfId="58" applyFont="1" applyFill="1" applyBorder="1" applyAlignment="1">
      <alignment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22" borderId="73" xfId="0" applyFill="1" applyBorder="1" applyAlignment="1">
      <alignment horizontal="center" vertical="center"/>
    </xf>
    <xf numFmtId="0" fontId="0" fillId="22" borderId="66" xfId="58" applyFont="1" applyFill="1" applyBorder="1" applyAlignment="1">
      <alignment vertical="center" wrapText="1"/>
      <protection/>
    </xf>
    <xf numFmtId="0" fontId="10" fillId="20" borderId="66" xfId="0" applyFont="1" applyFill="1" applyBorder="1" applyAlignment="1">
      <alignment horizontal="center" vertical="center" wrapText="1"/>
    </xf>
    <xf numFmtId="0" fontId="0" fillId="22" borderId="112" xfId="58" applyFont="1" applyFill="1" applyBorder="1" applyAlignment="1">
      <alignment vertical="center" wrapText="1"/>
      <protection/>
    </xf>
    <xf numFmtId="0" fontId="38" fillId="0" borderId="113" xfId="58" applyFont="1" applyBorder="1" applyAlignment="1">
      <alignment horizontal="center" vertical="center" wrapText="1"/>
      <protection/>
    </xf>
    <xf numFmtId="0" fontId="8" fillId="0" borderId="114" xfId="58" applyFont="1" applyBorder="1" applyAlignment="1">
      <alignment horizontal="center" vertical="center" wrapText="1"/>
      <protection/>
    </xf>
    <xf numFmtId="0" fontId="8" fillId="0" borderId="111" xfId="58" applyFont="1" applyBorder="1" applyAlignment="1">
      <alignment horizontal="center" vertical="center" wrapText="1"/>
      <protection/>
    </xf>
    <xf numFmtId="0" fontId="57" fillId="0" borderId="111" xfId="58" applyFont="1" applyBorder="1" applyAlignment="1">
      <alignment horizontal="center" vertical="center"/>
      <protection/>
    </xf>
    <xf numFmtId="0" fontId="29" fillId="0" borderId="115" xfId="58" applyFont="1" applyFill="1" applyBorder="1" applyAlignment="1">
      <alignment vertical="center" textRotation="90"/>
      <protection/>
    </xf>
    <xf numFmtId="0" fontId="0" fillId="0" borderId="116" xfId="58" applyFont="1" applyFill="1" applyBorder="1" applyAlignment="1">
      <alignment vertical="center" wrapText="1"/>
      <protection/>
    </xf>
    <xf numFmtId="0" fontId="0" fillId="0" borderId="117" xfId="58" applyFont="1" applyFill="1" applyBorder="1" applyAlignment="1">
      <alignment vertical="center" wrapText="1"/>
      <protection/>
    </xf>
    <xf numFmtId="0" fontId="0" fillId="0" borderId="118" xfId="58" applyFont="1" applyFill="1" applyBorder="1" applyAlignment="1">
      <alignment vertical="center" wrapText="1"/>
      <protection/>
    </xf>
    <xf numFmtId="0" fontId="0" fillId="0" borderId="119" xfId="58" applyFont="1" applyFill="1" applyBorder="1" applyAlignment="1">
      <alignment vertical="center" wrapText="1"/>
      <protection/>
    </xf>
    <xf numFmtId="0" fontId="0" fillId="0" borderId="120" xfId="58" applyFont="1" applyFill="1" applyBorder="1" applyAlignment="1">
      <alignment horizontal="center" vertical="center" wrapText="1"/>
      <protection/>
    </xf>
    <xf numFmtId="0" fontId="0" fillId="0" borderId="111" xfId="58" applyFont="1" applyBorder="1" applyAlignment="1">
      <alignment vertical="center" wrapText="1"/>
      <protection/>
    </xf>
    <xf numFmtId="0" fontId="8" fillId="0" borderId="121" xfId="58" applyFont="1" applyFill="1" applyBorder="1" applyAlignment="1">
      <alignment horizontal="center" vertical="center" wrapText="1"/>
      <protection/>
    </xf>
    <xf numFmtId="0" fontId="58" fillId="29" borderId="122" xfId="58" applyFont="1" applyFill="1" applyBorder="1" applyAlignment="1">
      <alignment vertical="center" wrapText="1"/>
      <protection/>
    </xf>
    <xf numFmtId="0" fontId="58" fillId="29" borderId="123" xfId="58" applyFont="1" applyFill="1" applyBorder="1" applyAlignment="1">
      <alignment vertical="center" wrapText="1"/>
      <protection/>
    </xf>
    <xf numFmtId="0" fontId="0" fillId="0" borderId="124" xfId="58" applyFont="1" applyFill="1" applyBorder="1" applyAlignment="1">
      <alignment vertical="center" wrapText="1"/>
      <protection/>
    </xf>
    <xf numFmtId="0" fontId="0" fillId="0" borderId="125" xfId="58" applyFont="1" applyFill="1" applyBorder="1" applyAlignment="1">
      <alignment vertical="center" wrapText="1"/>
      <protection/>
    </xf>
    <xf numFmtId="0" fontId="0" fillId="0" borderId="123" xfId="58" applyFont="1" applyFill="1" applyBorder="1" applyAlignment="1">
      <alignment vertical="center" wrapText="1"/>
      <protection/>
    </xf>
    <xf numFmtId="0" fontId="0" fillId="14" borderId="125" xfId="58" applyFont="1" applyFill="1" applyBorder="1" applyAlignment="1">
      <alignment vertical="center" wrapText="1"/>
      <protection/>
    </xf>
    <xf numFmtId="0" fontId="0" fillId="14" borderId="123" xfId="58" applyFont="1" applyFill="1" applyBorder="1" applyAlignment="1">
      <alignment vertical="center" wrapText="1"/>
      <protection/>
    </xf>
    <xf numFmtId="0" fontId="0" fillId="0" borderId="121" xfId="58" applyFont="1" applyBorder="1" applyAlignment="1">
      <alignment vertical="center" wrapText="1"/>
      <protection/>
    </xf>
    <xf numFmtId="0" fontId="58" fillId="29" borderId="126" xfId="58" applyFont="1" applyFill="1" applyBorder="1" applyAlignment="1">
      <alignment vertical="center" wrapText="1"/>
      <protection/>
    </xf>
    <xf numFmtId="0" fontId="58" fillId="29" borderId="127" xfId="58" applyFont="1" applyFill="1" applyBorder="1" applyAlignment="1">
      <alignment vertical="center" wrapText="1"/>
      <protection/>
    </xf>
    <xf numFmtId="0" fontId="0" fillId="0" borderId="128" xfId="58" applyFont="1" applyFill="1" applyBorder="1" applyAlignment="1">
      <alignment vertical="center" wrapText="1"/>
      <protection/>
    </xf>
    <xf numFmtId="0" fontId="0" fillId="0" borderId="129" xfId="58" applyFont="1" applyFill="1" applyBorder="1" applyAlignment="1">
      <alignment vertical="center" wrapText="1"/>
      <protection/>
    </xf>
    <xf numFmtId="0" fontId="0" fillId="0" borderId="127" xfId="58" applyFont="1" applyFill="1" applyBorder="1" applyAlignment="1">
      <alignment vertical="center" wrapText="1"/>
      <protection/>
    </xf>
    <xf numFmtId="0" fontId="58" fillId="29" borderId="130" xfId="58" applyFont="1" applyFill="1" applyBorder="1" applyAlignment="1">
      <alignment vertical="center" wrapText="1"/>
      <protection/>
    </xf>
    <xf numFmtId="0" fontId="58" fillId="29" borderId="131" xfId="58" applyFont="1" applyFill="1" applyBorder="1" applyAlignment="1">
      <alignment vertical="center" wrapText="1"/>
      <protection/>
    </xf>
    <xf numFmtId="0" fontId="0" fillId="0" borderId="132" xfId="58" applyFont="1" applyFill="1" applyBorder="1" applyAlignment="1">
      <alignment vertical="center" wrapText="1"/>
      <protection/>
    </xf>
    <xf numFmtId="0" fontId="0" fillId="0" borderId="133" xfId="58" applyFont="1" applyFill="1" applyBorder="1" applyAlignment="1">
      <alignment vertical="center" wrapText="1"/>
      <protection/>
    </xf>
    <xf numFmtId="0" fontId="0" fillId="0" borderId="131" xfId="0" applyFill="1" applyBorder="1" applyAlignment="1">
      <alignment vertical="center" wrapText="1"/>
    </xf>
    <xf numFmtId="0" fontId="0" fillId="0" borderId="121" xfId="58" applyFont="1" applyBorder="1" applyAlignment="1">
      <alignment vertical="center" wrapText="1"/>
      <protection/>
    </xf>
    <xf numFmtId="0" fontId="58" fillId="29" borderId="134" xfId="58" applyFont="1" applyFill="1" applyBorder="1" applyAlignment="1">
      <alignment vertical="center" wrapText="1"/>
      <protection/>
    </xf>
    <xf numFmtId="0" fontId="58" fillId="29" borderId="135" xfId="58" applyFont="1" applyFill="1" applyBorder="1" applyAlignment="1">
      <alignment vertical="center" wrapText="1"/>
      <protection/>
    </xf>
    <xf numFmtId="0" fontId="0" fillId="0" borderId="136" xfId="58" applyFont="1" applyFill="1" applyBorder="1" applyAlignment="1">
      <alignment vertical="center" wrapText="1"/>
      <protection/>
    </xf>
    <xf numFmtId="0" fontId="0" fillId="0" borderId="137" xfId="58" applyFont="1" applyFill="1" applyBorder="1" applyAlignment="1">
      <alignment vertical="center" wrapText="1"/>
      <protection/>
    </xf>
    <xf numFmtId="0" fontId="0" fillId="0" borderId="135" xfId="0" applyFill="1" applyBorder="1" applyAlignment="1">
      <alignment vertical="center" wrapText="1"/>
    </xf>
    <xf numFmtId="0" fontId="0" fillId="14" borderId="137" xfId="58" applyFont="1" applyFill="1" applyBorder="1" applyAlignment="1">
      <alignment vertical="center" wrapText="1"/>
      <protection/>
    </xf>
    <xf numFmtId="0" fontId="0" fillId="14" borderId="135" xfId="58" applyFont="1" applyFill="1" applyBorder="1" applyAlignment="1">
      <alignment vertical="center" wrapText="1"/>
      <protection/>
    </xf>
    <xf numFmtId="0" fontId="0" fillId="14" borderId="122" xfId="58" applyFont="1" applyFill="1" applyBorder="1" applyAlignment="1">
      <alignment vertical="center" wrapText="1"/>
      <protection/>
    </xf>
    <xf numFmtId="0" fontId="0" fillId="29" borderId="124" xfId="58" applyFont="1" applyFill="1" applyBorder="1" applyAlignment="1">
      <alignment vertical="center" wrapText="1"/>
      <protection/>
    </xf>
    <xf numFmtId="0" fontId="0" fillId="29" borderId="125" xfId="58" applyFont="1" applyFill="1" applyBorder="1" applyAlignment="1">
      <alignment vertical="center" wrapText="1"/>
      <protection/>
    </xf>
    <xf numFmtId="0" fontId="0" fillId="29" borderId="123" xfId="58" applyFont="1" applyFill="1" applyBorder="1" applyAlignment="1">
      <alignment vertical="center" wrapText="1"/>
      <protection/>
    </xf>
    <xf numFmtId="0" fontId="50" fillId="0" borderId="121" xfId="0" applyFont="1" applyFill="1" applyBorder="1" applyAlignment="1">
      <alignment horizontal="center" vertical="center" wrapText="1"/>
    </xf>
    <xf numFmtId="0" fontId="0" fillId="29" borderId="132" xfId="58" applyFont="1" applyFill="1" applyBorder="1" applyAlignment="1">
      <alignment vertical="center" wrapText="1"/>
      <protection/>
    </xf>
    <xf numFmtId="0" fontId="0" fillId="29" borderId="131" xfId="58" applyFont="1" applyFill="1" applyBorder="1" applyAlignment="1">
      <alignment vertical="center" wrapText="1"/>
      <protection/>
    </xf>
    <xf numFmtId="0" fontId="0" fillId="0" borderId="131" xfId="58" applyFont="1" applyFill="1" applyBorder="1" applyAlignment="1">
      <alignment vertical="center" wrapText="1"/>
      <protection/>
    </xf>
    <xf numFmtId="0" fontId="0" fillId="14" borderId="134" xfId="58" applyFont="1" applyFill="1" applyBorder="1" applyAlignment="1">
      <alignment vertical="center" wrapText="1"/>
      <protection/>
    </xf>
    <xf numFmtId="0" fontId="0" fillId="29" borderId="137" xfId="58" applyFont="1" applyFill="1" applyBorder="1" applyAlignment="1">
      <alignment vertical="center" wrapText="1"/>
      <protection/>
    </xf>
    <xf numFmtId="0" fontId="0" fillId="29" borderId="135" xfId="58" applyFont="1" applyFill="1" applyBorder="1" applyAlignment="1">
      <alignment vertical="center" wrapText="1"/>
      <protection/>
    </xf>
    <xf numFmtId="0" fontId="0" fillId="0" borderId="135" xfId="58" applyFont="1" applyFill="1" applyBorder="1" applyAlignment="1">
      <alignment vertical="center" wrapText="1"/>
      <protection/>
    </xf>
    <xf numFmtId="0" fontId="50" fillId="0" borderId="112" xfId="0" applyFont="1" applyFill="1" applyBorder="1" applyAlignment="1">
      <alignment horizontal="center" vertical="center" wrapText="1"/>
    </xf>
    <xf numFmtId="0" fontId="8" fillId="0" borderId="70" xfId="58" applyFont="1" applyBorder="1" applyAlignment="1">
      <alignment horizontal="center" vertical="center" wrapText="1"/>
      <protection/>
    </xf>
    <xf numFmtId="0" fontId="0" fillId="0" borderId="122" xfId="58" applyFont="1" applyFill="1" applyBorder="1" applyAlignment="1">
      <alignment vertical="center" wrapText="1"/>
      <protection/>
    </xf>
    <xf numFmtId="0" fontId="0" fillId="29" borderId="138" xfId="58" applyFont="1" applyFill="1" applyBorder="1" applyAlignment="1">
      <alignment vertical="center" wrapText="1"/>
      <protection/>
    </xf>
    <xf numFmtId="0" fontId="0" fillId="0" borderId="130" xfId="58" applyFont="1" applyFill="1" applyBorder="1" applyAlignment="1">
      <alignment vertical="center" wrapText="1"/>
      <protection/>
    </xf>
    <xf numFmtId="0" fontId="0" fillId="29" borderId="139" xfId="58" applyFont="1" applyFill="1" applyBorder="1" applyAlignment="1">
      <alignment vertical="center" wrapText="1"/>
      <protection/>
    </xf>
    <xf numFmtId="0" fontId="0" fillId="0" borderId="140" xfId="58" applyFont="1" applyFill="1" applyBorder="1" applyAlignment="1">
      <alignment vertical="center" wrapText="1"/>
      <protection/>
    </xf>
    <xf numFmtId="0" fontId="0" fillId="0" borderId="141" xfId="58" applyFont="1" applyFill="1" applyBorder="1" applyAlignment="1">
      <alignment vertical="center" wrapText="1"/>
      <protection/>
    </xf>
    <xf numFmtId="0" fontId="0" fillId="29" borderId="142" xfId="58" applyFont="1" applyFill="1" applyBorder="1" applyAlignment="1">
      <alignment vertical="center" wrapText="1"/>
      <protection/>
    </xf>
    <xf numFmtId="0" fontId="0" fillId="30" borderId="122" xfId="0" applyFill="1" applyBorder="1" applyAlignment="1">
      <alignment vertical="center" wrapText="1"/>
    </xf>
    <xf numFmtId="0" fontId="0" fillId="30" borderId="123" xfId="0" applyFill="1" applyBorder="1" applyAlignment="1">
      <alignment vertical="center" wrapText="1"/>
    </xf>
    <xf numFmtId="0" fontId="0" fillId="30" borderId="124" xfId="0" applyFill="1" applyBorder="1" applyAlignment="1">
      <alignment vertical="center" wrapText="1"/>
    </xf>
    <xf numFmtId="0" fontId="0" fillId="30" borderId="125" xfId="0" applyFill="1" applyBorder="1" applyAlignment="1">
      <alignment vertical="center" wrapText="1"/>
    </xf>
    <xf numFmtId="0" fontId="0" fillId="31" borderId="125" xfId="0" applyFill="1" applyBorder="1" applyAlignment="1">
      <alignment vertical="center" wrapText="1"/>
    </xf>
    <xf numFmtId="0" fontId="0" fillId="31" borderId="123" xfId="0" applyFill="1" applyBorder="1" applyAlignment="1">
      <alignment vertical="center" wrapText="1"/>
    </xf>
    <xf numFmtId="0" fontId="0" fillId="31" borderId="124" xfId="0" applyFill="1" applyBorder="1" applyAlignment="1">
      <alignment vertical="center" wrapText="1"/>
    </xf>
    <xf numFmtId="0" fontId="0" fillId="30" borderId="130" xfId="58" applyFont="1" applyFill="1" applyBorder="1" applyAlignment="1">
      <alignment vertical="center" wrapText="1"/>
      <protection/>
    </xf>
    <xf numFmtId="0" fontId="0" fillId="30" borderId="131" xfId="58" applyFont="1" applyFill="1" applyBorder="1" applyAlignment="1">
      <alignment vertical="center" wrapText="1"/>
      <protection/>
    </xf>
    <xf numFmtId="0" fontId="0" fillId="30" borderId="132" xfId="58" applyFont="1" applyFill="1" applyBorder="1" applyAlignment="1">
      <alignment vertical="center" wrapText="1"/>
      <protection/>
    </xf>
    <xf numFmtId="0" fontId="0" fillId="30" borderId="133" xfId="58" applyFont="1" applyFill="1" applyBorder="1" applyAlignment="1">
      <alignment vertical="center" wrapText="1"/>
      <protection/>
    </xf>
    <xf numFmtId="0" fontId="0" fillId="31" borderId="133" xfId="58" applyFont="1" applyFill="1" applyBorder="1" applyAlignment="1">
      <alignment vertical="center" wrapText="1"/>
      <protection/>
    </xf>
    <xf numFmtId="0" fontId="0" fillId="31" borderId="131" xfId="58" applyFont="1" applyFill="1" applyBorder="1" applyAlignment="1">
      <alignment vertical="center" wrapText="1"/>
      <protection/>
    </xf>
    <xf numFmtId="0" fontId="0" fillId="30" borderId="134" xfId="58" applyFont="1" applyFill="1" applyBorder="1" applyAlignment="1">
      <alignment vertical="center" wrapText="1"/>
      <protection/>
    </xf>
    <xf numFmtId="0" fontId="0" fillId="30" borderId="135" xfId="58" applyFont="1" applyFill="1" applyBorder="1" applyAlignment="1">
      <alignment vertical="center" wrapText="1"/>
      <protection/>
    </xf>
    <xf numFmtId="0" fontId="0" fillId="30" borderId="136" xfId="58" applyFont="1" applyFill="1" applyBorder="1" applyAlignment="1">
      <alignment vertical="center" wrapText="1"/>
      <protection/>
    </xf>
    <xf numFmtId="0" fontId="0" fillId="30" borderId="137" xfId="58" applyFont="1" applyFill="1" applyBorder="1" applyAlignment="1">
      <alignment vertical="center" wrapText="1"/>
      <protection/>
    </xf>
    <xf numFmtId="0" fontId="0" fillId="31" borderId="137" xfId="58" applyFont="1" applyFill="1" applyBorder="1" applyAlignment="1">
      <alignment vertical="center" wrapText="1"/>
      <protection/>
    </xf>
    <xf numFmtId="0" fontId="0" fillId="31" borderId="135" xfId="58" applyFont="1" applyFill="1" applyBorder="1" applyAlignment="1">
      <alignment vertical="center" wrapText="1"/>
      <protection/>
    </xf>
    <xf numFmtId="0" fontId="8" fillId="0" borderId="121" xfId="58" applyFont="1" applyBorder="1" applyAlignment="1">
      <alignment horizontal="center" vertical="center" wrapText="1"/>
      <protection/>
    </xf>
    <xf numFmtId="0" fontId="8" fillId="0" borderId="72" xfId="58" applyFont="1" applyBorder="1" applyAlignment="1">
      <alignment horizontal="center" vertical="center" wrapText="1"/>
      <protection/>
    </xf>
    <xf numFmtId="0" fontId="0" fillId="14" borderId="143" xfId="58" applyFont="1" applyFill="1" applyBorder="1" applyAlignment="1">
      <alignment vertical="center" wrapText="1"/>
      <protection/>
    </xf>
    <xf numFmtId="0" fontId="0" fillId="14" borderId="144" xfId="58" applyFont="1" applyFill="1" applyBorder="1" applyAlignment="1">
      <alignment vertical="center" wrapText="1"/>
      <protection/>
    </xf>
    <xf numFmtId="0" fontId="0" fillId="29" borderId="144" xfId="58" applyFont="1" applyFill="1" applyBorder="1" applyAlignment="1">
      <alignment vertical="center" wrapText="1"/>
      <protection/>
    </xf>
    <xf numFmtId="0" fontId="0" fillId="0" borderId="112" xfId="58" applyFont="1" applyBorder="1" applyAlignment="1">
      <alignment vertical="center" wrapText="1"/>
      <protection/>
    </xf>
    <xf numFmtId="0" fontId="57" fillId="32" borderId="121" xfId="58" applyFont="1" applyFill="1" applyBorder="1" applyAlignment="1">
      <alignment horizontal="center" vertical="center" wrapText="1"/>
      <protection/>
    </xf>
    <xf numFmtId="0" fontId="0" fillId="30" borderId="130" xfId="0" applyFill="1" applyBorder="1" applyAlignment="1">
      <alignment vertical="center" wrapText="1"/>
    </xf>
    <xf numFmtId="0" fontId="0" fillId="30" borderId="131" xfId="0" applyFill="1" applyBorder="1" applyAlignment="1">
      <alignment vertical="center" wrapText="1"/>
    </xf>
    <xf numFmtId="0" fontId="0" fillId="31" borderId="132" xfId="0" applyFill="1" applyBorder="1" applyAlignment="1">
      <alignment vertical="center" wrapText="1"/>
    </xf>
    <xf numFmtId="0" fontId="0" fillId="30" borderId="133" xfId="0" applyFill="1" applyBorder="1" applyAlignment="1">
      <alignment vertical="center" wrapText="1"/>
    </xf>
    <xf numFmtId="0" fontId="0" fillId="30" borderId="132" xfId="0" applyFill="1" applyBorder="1" applyAlignment="1">
      <alignment vertical="center" wrapText="1"/>
    </xf>
    <xf numFmtId="0" fontId="0" fillId="31" borderId="131" xfId="0" applyFill="1" applyBorder="1" applyAlignment="1">
      <alignment vertical="center" wrapText="1"/>
    </xf>
    <xf numFmtId="0" fontId="0" fillId="31" borderId="133" xfId="0" applyFill="1" applyBorder="1" applyAlignment="1">
      <alignment vertical="center" wrapText="1"/>
    </xf>
    <xf numFmtId="0" fontId="8" fillId="0" borderId="112" xfId="58" applyFont="1" applyBorder="1" applyAlignment="1">
      <alignment horizontal="center" vertical="center" wrapText="1"/>
      <protection/>
    </xf>
    <xf numFmtId="0" fontId="0" fillId="30" borderId="134" xfId="0" applyFill="1" applyBorder="1" applyAlignment="1">
      <alignment vertical="center" wrapText="1"/>
    </xf>
    <xf numFmtId="0" fontId="0" fillId="30" borderId="135" xfId="0" applyFill="1" applyBorder="1" applyAlignment="1">
      <alignment vertical="center" wrapText="1"/>
    </xf>
    <xf numFmtId="0" fontId="0" fillId="30" borderId="137" xfId="0" applyFill="1" applyBorder="1" applyAlignment="1">
      <alignment vertical="center" wrapText="1"/>
    </xf>
    <xf numFmtId="0" fontId="0" fillId="30" borderId="136" xfId="0" applyFill="1" applyBorder="1" applyAlignment="1">
      <alignment vertical="center" wrapText="1"/>
    </xf>
    <xf numFmtId="0" fontId="0" fillId="31" borderId="135" xfId="0" applyFill="1" applyBorder="1" applyAlignment="1">
      <alignment vertical="center" wrapText="1"/>
    </xf>
    <xf numFmtId="0" fontId="0" fillId="31" borderId="137" xfId="0" applyFill="1" applyBorder="1" applyAlignment="1">
      <alignment vertical="center" wrapText="1"/>
    </xf>
    <xf numFmtId="0" fontId="8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11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33" borderId="145" xfId="0" applyFont="1" applyFill="1" applyBorder="1" applyAlignment="1" applyProtection="1">
      <alignment horizontal="center" vertical="center" textRotation="90" wrapText="1"/>
      <protection locked="0"/>
    </xf>
    <xf numFmtId="0" fontId="0" fillId="33" borderId="146" xfId="0" applyFont="1" applyFill="1" applyBorder="1" applyAlignment="1" applyProtection="1">
      <alignment horizontal="center" vertical="center" textRotation="90" wrapText="1"/>
      <protection locked="0"/>
    </xf>
    <xf numFmtId="0" fontId="0" fillId="34" borderId="147" xfId="0" applyFont="1" applyFill="1" applyBorder="1" applyAlignment="1" applyProtection="1">
      <alignment horizontal="center" vertical="center" textRotation="90" wrapText="1"/>
      <protection locked="0"/>
    </xf>
    <xf numFmtId="0" fontId="0" fillId="34" borderId="146" xfId="0" applyFont="1" applyFill="1" applyBorder="1" applyAlignment="1" applyProtection="1">
      <alignment horizontal="center" vertical="center" textRotation="90" wrapText="1"/>
      <protection locked="0"/>
    </xf>
    <xf numFmtId="0" fontId="0" fillId="35" borderId="147" xfId="0" applyFont="1" applyFill="1" applyBorder="1" applyAlignment="1" applyProtection="1">
      <alignment horizontal="center" vertical="center" textRotation="90" wrapText="1"/>
      <protection locked="0"/>
    </xf>
    <xf numFmtId="0" fontId="0" fillId="35" borderId="146" xfId="0" applyFont="1" applyFill="1" applyBorder="1" applyAlignment="1" applyProtection="1">
      <alignment horizontal="center" vertical="center" textRotation="90" wrapText="1"/>
      <protection locked="0"/>
    </xf>
    <xf numFmtId="0" fontId="0" fillId="0" borderId="144" xfId="58" applyFont="1" applyFill="1" applyBorder="1" applyAlignment="1">
      <alignment vertical="center" wrapText="1"/>
      <protection/>
    </xf>
    <xf numFmtId="0" fontId="0" fillId="14" borderId="122" xfId="58" applyFill="1" applyBorder="1" applyAlignment="1">
      <alignment vertical="center" wrapText="1"/>
      <protection/>
    </xf>
    <xf numFmtId="0" fontId="0" fillId="14" borderId="123" xfId="58" applyFill="1" applyBorder="1" applyAlignment="1">
      <alignment vertical="center" wrapText="1"/>
      <protection/>
    </xf>
    <xf numFmtId="0" fontId="0" fillId="14" borderId="124" xfId="58" applyFill="1" applyBorder="1" applyAlignment="1">
      <alignment vertical="center" wrapText="1"/>
      <protection/>
    </xf>
    <xf numFmtId="0" fontId="0" fillId="14" borderId="125" xfId="58" applyFill="1" applyBorder="1" applyAlignment="1">
      <alignment vertical="center" wrapText="1"/>
      <protection/>
    </xf>
    <xf numFmtId="0" fontId="0" fillId="29" borderId="125" xfId="58" applyFill="1" applyBorder="1" applyAlignment="1">
      <alignment vertical="center" wrapText="1"/>
      <protection/>
    </xf>
    <xf numFmtId="0" fontId="0" fillId="29" borderId="123" xfId="58" applyFill="1" applyBorder="1" applyAlignment="1">
      <alignment vertical="center" wrapText="1"/>
      <protection/>
    </xf>
    <xf numFmtId="0" fontId="0" fillId="0" borderId="111" xfId="58" applyBorder="1" applyAlignment="1">
      <alignment vertical="center" wrapText="1"/>
      <protection/>
    </xf>
    <xf numFmtId="0" fontId="0" fillId="14" borderId="130" xfId="58" applyFill="1" applyBorder="1" applyAlignment="1">
      <alignment vertical="center" wrapText="1"/>
      <protection/>
    </xf>
    <xf numFmtId="0" fontId="0" fillId="14" borderId="131" xfId="58" applyFill="1" applyBorder="1" applyAlignment="1">
      <alignment vertical="center" wrapText="1"/>
      <protection/>
    </xf>
    <xf numFmtId="0" fontId="0" fillId="14" borderId="132" xfId="58" applyFill="1" applyBorder="1" applyAlignment="1">
      <alignment vertical="center" wrapText="1"/>
      <protection/>
    </xf>
    <xf numFmtId="0" fontId="0" fillId="14" borderId="133" xfId="58" applyFill="1" applyBorder="1" applyAlignment="1">
      <alignment vertical="center" wrapText="1"/>
      <protection/>
    </xf>
    <xf numFmtId="0" fontId="0" fillId="29" borderId="131" xfId="58" applyFill="1" applyBorder="1" applyAlignment="1">
      <alignment vertical="center" wrapText="1"/>
      <protection/>
    </xf>
    <xf numFmtId="0" fontId="0" fillId="0" borderId="121" xfId="58" applyBorder="1" applyAlignment="1">
      <alignment vertical="center" wrapText="1"/>
      <protection/>
    </xf>
    <xf numFmtId="0" fontId="0" fillId="14" borderId="134" xfId="58" applyFill="1" applyBorder="1" applyAlignment="1">
      <alignment vertical="center" wrapText="1"/>
      <protection/>
    </xf>
    <xf numFmtId="0" fontId="0" fillId="14" borderId="135" xfId="58" applyFill="1" applyBorder="1" applyAlignment="1">
      <alignment vertical="center" wrapText="1"/>
      <protection/>
    </xf>
    <xf numFmtId="0" fontId="0" fillId="14" borderId="136" xfId="58" applyFill="1" applyBorder="1" applyAlignment="1">
      <alignment vertical="center" wrapText="1"/>
      <protection/>
    </xf>
    <xf numFmtId="0" fontId="0" fillId="14" borderId="137" xfId="58" applyFill="1" applyBorder="1" applyAlignment="1">
      <alignment vertical="center" wrapText="1"/>
      <protection/>
    </xf>
    <xf numFmtId="0" fontId="0" fillId="29" borderId="137" xfId="58" applyFill="1" applyBorder="1" applyAlignment="1">
      <alignment vertical="center" wrapText="1"/>
      <protection/>
    </xf>
    <xf numFmtId="0" fontId="0" fillId="29" borderId="135" xfId="58" applyFill="1" applyBorder="1" applyAlignment="1">
      <alignment vertical="center" wrapText="1"/>
      <protection/>
    </xf>
    <xf numFmtId="0" fontId="0" fillId="14" borderId="143" xfId="58" applyFill="1" applyBorder="1" applyAlignment="1">
      <alignment vertical="center" wrapText="1"/>
      <protection/>
    </xf>
    <xf numFmtId="0" fontId="0" fillId="14" borderId="144" xfId="58" applyFill="1" applyBorder="1" applyAlignment="1">
      <alignment vertical="center" wrapText="1"/>
      <protection/>
    </xf>
    <xf numFmtId="0" fontId="0" fillId="14" borderId="148" xfId="58" applyFill="1" applyBorder="1" applyAlignment="1">
      <alignment vertical="center" wrapText="1"/>
      <protection/>
    </xf>
    <xf numFmtId="0" fontId="0" fillId="14" borderId="149" xfId="58" applyFill="1" applyBorder="1" applyAlignment="1">
      <alignment vertical="center" wrapText="1"/>
      <protection/>
    </xf>
    <xf numFmtId="0" fontId="0" fillId="29" borderId="144" xfId="58" applyFill="1" applyBorder="1" applyAlignment="1">
      <alignment vertical="center" wrapText="1"/>
      <protection/>
    </xf>
    <xf numFmtId="0" fontId="0" fillId="0" borderId="112" xfId="58" applyBorder="1" applyAlignment="1">
      <alignment vertical="center" wrapText="1"/>
      <protection/>
    </xf>
    <xf numFmtId="0" fontId="0" fillId="14" borderId="127" xfId="58" applyFill="1" applyBorder="1" applyAlignment="1">
      <alignment vertical="center" wrapText="1"/>
      <protection/>
    </xf>
    <xf numFmtId="0" fontId="0" fillId="29" borderId="127" xfId="58" applyFill="1" applyBorder="1" applyAlignment="1">
      <alignment vertical="center" wrapText="1"/>
      <protection/>
    </xf>
    <xf numFmtId="0" fontId="0" fillId="14" borderId="128" xfId="58" applyFill="1" applyBorder="1" applyAlignment="1">
      <alignment vertical="center" wrapText="1"/>
      <protection/>
    </xf>
    <xf numFmtId="0" fontId="0" fillId="14" borderId="129" xfId="58" applyFill="1" applyBorder="1" applyAlignment="1">
      <alignment vertical="center" wrapText="1"/>
      <protection/>
    </xf>
    <xf numFmtId="0" fontId="58" fillId="0" borderId="123" xfId="58" applyFont="1" applyFill="1" applyBorder="1" applyAlignment="1">
      <alignment vertical="center" wrapText="1"/>
      <protection/>
    </xf>
    <xf numFmtId="0" fontId="58" fillId="0" borderId="127" xfId="58" applyFont="1" applyFill="1" applyBorder="1" applyAlignment="1">
      <alignment vertical="center" wrapText="1"/>
      <protection/>
    </xf>
    <xf numFmtId="0" fontId="58" fillId="0" borderId="131" xfId="58" applyFont="1" applyFill="1" applyBorder="1" applyAlignment="1">
      <alignment vertical="center" wrapText="1"/>
      <protection/>
    </xf>
    <xf numFmtId="0" fontId="0" fillId="0" borderId="131" xfId="58" applyFont="1" applyFill="1" applyBorder="1" applyAlignment="1">
      <alignment vertical="center" wrapText="1"/>
      <protection/>
    </xf>
    <xf numFmtId="0" fontId="58" fillId="0" borderId="135" xfId="58" applyFont="1" applyFill="1" applyBorder="1" applyAlignment="1">
      <alignment vertical="center" wrapText="1"/>
      <protection/>
    </xf>
    <xf numFmtId="0" fontId="0" fillId="0" borderId="134" xfId="58" applyFont="1" applyFill="1" applyBorder="1" applyAlignment="1">
      <alignment vertical="center" wrapText="1"/>
      <protection/>
    </xf>
    <xf numFmtId="0" fontId="30" fillId="0" borderId="123" xfId="58" applyFont="1" applyFill="1" applyBorder="1" applyAlignment="1">
      <alignment vertical="center" wrapText="1"/>
      <protection/>
    </xf>
    <xf numFmtId="0" fontId="30" fillId="0" borderId="131" xfId="58" applyFont="1" applyFill="1" applyBorder="1" applyAlignment="1">
      <alignment vertical="center" wrapText="1"/>
      <protection/>
    </xf>
    <xf numFmtId="0" fontId="0" fillId="0" borderId="150" xfId="58" applyFont="1" applyFill="1" applyBorder="1" applyAlignment="1">
      <alignment vertical="center" wrapText="1"/>
      <protection/>
    </xf>
    <xf numFmtId="0" fontId="0" fillId="0" borderId="148" xfId="58" applyFont="1" applyFill="1" applyBorder="1" applyAlignment="1">
      <alignment vertical="center" wrapText="1"/>
      <protection/>
    </xf>
    <xf numFmtId="0" fontId="0" fillId="0" borderId="149" xfId="58" applyFont="1" applyFill="1" applyBorder="1" applyAlignment="1">
      <alignment vertical="center" wrapText="1"/>
      <protection/>
    </xf>
    <xf numFmtId="0" fontId="0" fillId="0" borderId="123" xfId="58" applyFill="1" applyBorder="1" applyAlignment="1">
      <alignment vertical="center" wrapText="1"/>
      <protection/>
    </xf>
    <xf numFmtId="0" fontId="0" fillId="0" borderId="125" xfId="58" applyFill="1" applyBorder="1" applyAlignment="1">
      <alignment vertical="center" wrapText="1"/>
      <protection/>
    </xf>
    <xf numFmtId="0" fontId="0" fillId="0" borderId="131" xfId="58" applyFill="1" applyBorder="1" applyAlignment="1">
      <alignment vertical="center" wrapText="1"/>
      <protection/>
    </xf>
    <xf numFmtId="0" fontId="0" fillId="0" borderId="133" xfId="58" applyFill="1" applyBorder="1" applyAlignment="1">
      <alignment vertical="center" wrapText="1"/>
      <protection/>
    </xf>
    <xf numFmtId="0" fontId="0" fillId="0" borderId="135" xfId="58" applyFill="1" applyBorder="1" applyAlignment="1">
      <alignment vertical="center" wrapText="1"/>
      <protection/>
    </xf>
    <xf numFmtId="0" fontId="0" fillId="0" borderId="137" xfId="58" applyFill="1" applyBorder="1" applyAlignment="1">
      <alignment vertical="center" wrapText="1"/>
      <protection/>
    </xf>
    <xf numFmtId="0" fontId="0" fillId="0" borderId="123" xfId="58" applyFont="1" applyFill="1" applyBorder="1" applyAlignment="1">
      <alignment vertical="center" wrapText="1"/>
      <protection/>
    </xf>
    <xf numFmtId="0" fontId="0" fillId="0" borderId="144" xfId="58" applyFill="1" applyBorder="1" applyAlignment="1">
      <alignment vertical="center" wrapText="1"/>
      <protection/>
    </xf>
    <xf numFmtId="0" fontId="0" fillId="0" borderId="144" xfId="58" applyFont="1" applyFill="1" applyBorder="1" applyAlignment="1">
      <alignment vertical="center" wrapText="1"/>
      <protection/>
    </xf>
    <xf numFmtId="0" fontId="0" fillId="0" borderId="122" xfId="58" applyFill="1" applyBorder="1" applyAlignment="1">
      <alignment vertical="center" wrapText="1"/>
      <protection/>
    </xf>
    <xf numFmtId="0" fontId="0" fillId="0" borderId="126" xfId="58" applyFill="1" applyBorder="1" applyAlignment="1">
      <alignment vertical="center" wrapText="1"/>
      <protection/>
    </xf>
    <xf numFmtId="0" fontId="0" fillId="0" borderId="127" xfId="58" applyFill="1" applyBorder="1" applyAlignment="1">
      <alignment vertical="center" wrapText="1"/>
      <protection/>
    </xf>
    <xf numFmtId="0" fontId="0" fillId="0" borderId="129" xfId="58" applyFill="1" applyBorder="1" applyAlignment="1">
      <alignment vertical="center" wrapText="1"/>
      <protection/>
    </xf>
    <xf numFmtId="0" fontId="0" fillId="0" borderId="130" xfId="58" applyFill="1" applyBorder="1" applyAlignment="1">
      <alignment vertical="center" wrapText="1"/>
      <protection/>
    </xf>
    <xf numFmtId="0" fontId="0" fillId="0" borderId="134" xfId="58" applyFill="1" applyBorder="1" applyAlignment="1">
      <alignment vertical="center" wrapText="1"/>
      <protection/>
    </xf>
    <xf numFmtId="0" fontId="0" fillId="29" borderId="127" xfId="58" applyFont="1" applyFill="1" applyBorder="1" applyAlignment="1">
      <alignment vertical="center" wrapText="1"/>
      <protection/>
    </xf>
    <xf numFmtId="0" fontId="0" fillId="29" borderId="131" xfId="0" applyFill="1" applyBorder="1" applyAlignment="1">
      <alignment vertical="center" wrapText="1"/>
    </xf>
    <xf numFmtId="0" fontId="0" fillId="29" borderId="135" xfId="0" applyFill="1" applyBorder="1" applyAlignment="1">
      <alignment vertical="center" wrapText="1"/>
    </xf>
    <xf numFmtId="0" fontId="0" fillId="29" borderId="149" xfId="58" applyFont="1" applyFill="1" applyBorder="1" applyAlignment="1">
      <alignment vertical="center" wrapText="1"/>
      <protection/>
    </xf>
    <xf numFmtId="0" fontId="0" fillId="29" borderId="124" xfId="58" applyFill="1" applyBorder="1" applyAlignment="1">
      <alignment vertical="center" wrapText="1"/>
      <protection/>
    </xf>
    <xf numFmtId="0" fontId="0" fillId="29" borderId="132" xfId="58" applyFill="1" applyBorder="1" applyAlignment="1">
      <alignment vertical="center" wrapText="1"/>
      <protection/>
    </xf>
    <xf numFmtId="0" fontId="0" fillId="29" borderId="136" xfId="58" applyFill="1" applyBorder="1" applyAlignment="1">
      <alignment vertical="center" wrapText="1"/>
      <protection/>
    </xf>
    <xf numFmtId="0" fontId="0" fillId="29" borderId="149" xfId="58" applyFill="1" applyBorder="1" applyAlignment="1">
      <alignment vertical="center" wrapText="1"/>
      <protection/>
    </xf>
    <xf numFmtId="0" fontId="0" fillId="29" borderId="151" xfId="58" applyFont="1" applyFill="1" applyBorder="1" applyAlignment="1">
      <alignment vertical="center" wrapText="1"/>
      <protection/>
    </xf>
    <xf numFmtId="0" fontId="0" fillId="29" borderId="141" xfId="58" applyFont="1" applyFill="1" applyBorder="1" applyAlignment="1">
      <alignment vertical="center" wrapText="1"/>
      <protection/>
    </xf>
    <xf numFmtId="0" fontId="8" fillId="0" borderId="121" xfId="58" applyFont="1" applyFill="1" applyBorder="1" applyAlignment="1">
      <alignment horizontal="center" vertical="center" wrapText="1"/>
      <protection/>
    </xf>
    <xf numFmtId="0" fontId="8" fillId="0" borderId="111" xfId="58" applyFont="1" applyBorder="1" applyAlignment="1">
      <alignment horizontal="center" vertical="center" wrapText="1"/>
      <protection/>
    </xf>
    <xf numFmtId="0" fontId="0" fillId="0" borderId="116" xfId="58" applyFill="1" applyBorder="1" applyAlignment="1">
      <alignment vertical="center" wrapText="1"/>
      <protection/>
    </xf>
    <xf numFmtId="0" fontId="0" fillId="0" borderId="117" xfId="58" applyFill="1" applyBorder="1" applyAlignment="1">
      <alignment vertical="center" wrapText="1"/>
      <protection/>
    </xf>
    <xf numFmtId="0" fontId="0" fillId="0" borderId="118" xfId="58" applyFill="1" applyBorder="1" applyAlignment="1">
      <alignment vertical="center" wrapText="1"/>
      <protection/>
    </xf>
    <xf numFmtId="0" fontId="0" fillId="0" borderId="119" xfId="58" applyFill="1" applyBorder="1" applyAlignment="1">
      <alignment vertical="center" wrapText="1"/>
      <protection/>
    </xf>
    <xf numFmtId="0" fontId="0" fillId="14" borderId="131" xfId="58" applyFont="1" applyFill="1" applyBorder="1" applyAlignment="1">
      <alignment vertical="center" wrapText="1"/>
      <protection/>
    </xf>
    <xf numFmtId="0" fontId="0" fillId="30" borderId="130" xfId="58" applyFill="1" applyBorder="1" applyAlignment="1">
      <alignment vertical="center" wrapText="1"/>
      <protection/>
    </xf>
    <xf numFmtId="0" fontId="0" fillId="30" borderId="131" xfId="58" applyFill="1" applyBorder="1" applyAlignment="1">
      <alignment vertical="center" wrapText="1"/>
      <protection/>
    </xf>
    <xf numFmtId="0" fontId="0" fillId="30" borderId="133" xfId="58" applyFill="1" applyBorder="1" applyAlignment="1">
      <alignment vertical="center" wrapText="1"/>
      <protection/>
    </xf>
    <xf numFmtId="0" fontId="0" fillId="31" borderId="133" xfId="58" applyFill="1" applyBorder="1" applyAlignment="1">
      <alignment vertical="center" wrapText="1"/>
      <protection/>
    </xf>
    <xf numFmtId="0" fontId="0" fillId="31" borderId="131" xfId="58" applyFill="1" applyBorder="1" applyAlignment="1">
      <alignment vertical="center" wrapText="1"/>
      <protection/>
    </xf>
    <xf numFmtId="0" fontId="0" fillId="31" borderId="132" xfId="58" applyFill="1" applyBorder="1" applyAlignment="1">
      <alignment vertical="center" wrapText="1"/>
      <protection/>
    </xf>
    <xf numFmtId="0" fontId="0" fillId="30" borderId="134" xfId="58" applyFill="1" applyBorder="1" applyAlignment="1">
      <alignment vertical="center" wrapText="1"/>
      <protection/>
    </xf>
    <xf numFmtId="0" fontId="0" fillId="30" borderId="135" xfId="58" applyFill="1" applyBorder="1" applyAlignment="1">
      <alignment vertical="center" wrapText="1"/>
      <protection/>
    </xf>
    <xf numFmtId="0" fontId="0" fillId="30" borderId="137" xfId="58" applyFill="1" applyBorder="1" applyAlignment="1">
      <alignment vertical="center" wrapText="1"/>
      <protection/>
    </xf>
    <xf numFmtId="0" fontId="0" fillId="31" borderId="137" xfId="58" applyFill="1" applyBorder="1" applyAlignment="1">
      <alignment vertical="center" wrapText="1"/>
      <protection/>
    </xf>
    <xf numFmtId="0" fontId="0" fillId="31" borderId="135" xfId="58" applyFill="1" applyBorder="1" applyAlignment="1">
      <alignment vertical="center" wrapText="1"/>
      <protection/>
    </xf>
    <xf numFmtId="0" fontId="0" fillId="31" borderId="136" xfId="58" applyFill="1" applyBorder="1" applyAlignment="1">
      <alignment vertical="center" wrapText="1"/>
      <protection/>
    </xf>
    <xf numFmtId="0" fontId="8" fillId="0" borderId="70" xfId="58" applyFont="1" applyBorder="1" applyAlignment="1">
      <alignment horizontal="center" vertical="center" wrapText="1"/>
      <protection/>
    </xf>
    <xf numFmtId="0" fontId="0" fillId="29" borderId="138" xfId="58" applyFill="1" applyBorder="1" applyAlignment="1">
      <alignment vertical="center" wrapText="1"/>
      <protection/>
    </xf>
    <xf numFmtId="0" fontId="30" fillId="14" borderId="123" xfId="58" applyFont="1" applyFill="1" applyBorder="1" applyAlignment="1">
      <alignment vertical="center" wrapText="1"/>
      <protection/>
    </xf>
    <xf numFmtId="0" fontId="0" fillId="29" borderId="139" xfId="58" applyFill="1" applyBorder="1" applyAlignment="1">
      <alignment vertical="center" wrapText="1"/>
      <protection/>
    </xf>
    <xf numFmtId="0" fontId="30" fillId="14" borderId="131" xfId="58" applyFont="1" applyFill="1" applyBorder="1" applyAlignment="1">
      <alignment vertical="center" wrapText="1"/>
      <protection/>
    </xf>
    <xf numFmtId="0" fontId="0" fillId="29" borderId="133" xfId="58" applyFill="1" applyBorder="1" applyAlignment="1">
      <alignment vertical="center" wrapText="1"/>
      <protection/>
    </xf>
    <xf numFmtId="0" fontId="0" fillId="0" borderId="140" xfId="58" applyFill="1" applyBorder="1" applyAlignment="1">
      <alignment vertical="center" wrapText="1"/>
      <protection/>
    </xf>
    <xf numFmtId="0" fontId="0" fillId="0" borderId="141" xfId="58" applyFill="1" applyBorder="1" applyAlignment="1">
      <alignment vertical="center" wrapText="1"/>
      <protection/>
    </xf>
    <xf numFmtId="0" fontId="0" fillId="29" borderId="142" xfId="58" applyFill="1" applyBorder="1" applyAlignment="1">
      <alignment vertical="center" wrapText="1"/>
      <protection/>
    </xf>
    <xf numFmtId="0" fontId="0" fillId="14" borderId="141" xfId="58" applyFill="1" applyBorder="1" applyAlignment="1">
      <alignment vertical="center" wrapText="1"/>
      <protection/>
    </xf>
    <xf numFmtId="0" fontId="0" fillId="14" borderId="151" xfId="58" applyFill="1" applyBorder="1" applyAlignment="1">
      <alignment vertical="center" wrapText="1"/>
      <protection/>
    </xf>
    <xf numFmtId="0" fontId="0" fillId="14" borderId="150" xfId="58" applyFill="1" applyBorder="1" applyAlignment="1">
      <alignment vertical="center" wrapText="1"/>
      <protection/>
    </xf>
    <xf numFmtId="0" fontId="0" fillId="14" borderId="152" xfId="58" applyFill="1" applyBorder="1" applyAlignment="1">
      <alignment vertical="center" wrapText="1"/>
      <protection/>
    </xf>
    <xf numFmtId="0" fontId="0" fillId="14" borderId="130" xfId="0" applyFill="1" applyBorder="1" applyAlignment="1">
      <alignment vertical="center" wrapText="1"/>
    </xf>
    <xf numFmtId="0" fontId="0" fillId="14" borderId="131" xfId="0" applyFill="1" applyBorder="1" applyAlignment="1">
      <alignment vertical="center" wrapText="1"/>
    </xf>
    <xf numFmtId="0" fontId="0" fillId="14" borderId="153" xfId="0" applyFill="1" applyBorder="1" applyAlignment="1">
      <alignment vertical="center" wrapText="1"/>
    </xf>
    <xf numFmtId="0" fontId="0" fillId="14" borderId="132" xfId="0" applyFill="1" applyBorder="1" applyAlignment="1">
      <alignment vertical="center" wrapText="1"/>
    </xf>
    <xf numFmtId="0" fontId="0" fillId="14" borderId="133" xfId="0" applyFill="1" applyBorder="1" applyAlignment="1">
      <alignment vertical="center" wrapText="1"/>
    </xf>
    <xf numFmtId="0" fontId="0" fillId="14" borderId="134" xfId="0" applyFill="1" applyBorder="1" applyAlignment="1">
      <alignment vertical="center" wrapText="1"/>
    </xf>
    <xf numFmtId="0" fontId="0" fillId="14" borderId="135" xfId="0" applyFill="1" applyBorder="1" applyAlignment="1">
      <alignment vertical="center" wrapText="1"/>
    </xf>
    <xf numFmtId="0" fontId="0" fillId="14" borderId="154" xfId="0" applyFill="1" applyBorder="1" applyAlignment="1">
      <alignment vertical="center" wrapText="1"/>
    </xf>
    <xf numFmtId="0" fontId="0" fillId="14" borderId="136" xfId="0" applyFill="1" applyBorder="1" applyAlignment="1">
      <alignment vertical="center" wrapText="1"/>
    </xf>
    <xf numFmtId="0" fontId="0" fillId="14" borderId="137" xfId="0" applyFill="1" applyBorder="1" applyAlignment="1">
      <alignment vertical="center" wrapText="1"/>
    </xf>
    <xf numFmtId="0" fontId="8" fillId="0" borderId="121" xfId="58" applyFont="1" applyBorder="1" applyAlignment="1">
      <alignment horizontal="center" vertical="center" wrapText="1"/>
      <protection/>
    </xf>
    <xf numFmtId="0" fontId="8" fillId="0" borderId="72" xfId="58" applyFont="1" applyBorder="1" applyAlignment="1">
      <alignment horizontal="center" vertical="center" wrapText="1"/>
      <protection/>
    </xf>
    <xf numFmtId="0" fontId="0" fillId="29" borderId="123" xfId="58" applyFont="1" applyFill="1" applyBorder="1" applyAlignment="1">
      <alignment vertical="center" wrapText="1"/>
      <protection/>
    </xf>
    <xf numFmtId="0" fontId="0" fillId="29" borderId="144" xfId="58" applyFont="1" applyFill="1" applyBorder="1" applyAlignment="1">
      <alignment vertical="center" wrapText="1"/>
      <protection/>
    </xf>
    <xf numFmtId="0" fontId="0" fillId="29" borderId="122" xfId="58" applyFill="1" applyBorder="1" applyAlignment="1">
      <alignment vertical="center" wrapText="1"/>
      <protection/>
    </xf>
    <xf numFmtId="0" fontId="0" fillId="29" borderId="130" xfId="58" applyFill="1" applyBorder="1" applyAlignment="1">
      <alignment vertical="center" wrapText="1"/>
      <protection/>
    </xf>
    <xf numFmtId="0" fontId="0" fillId="29" borderId="134" xfId="58" applyFill="1" applyBorder="1" applyAlignment="1">
      <alignment vertical="center" wrapText="1"/>
      <protection/>
    </xf>
    <xf numFmtId="0" fontId="8" fillId="0" borderId="112" xfId="58" applyFont="1" applyBorder="1" applyAlignment="1">
      <alignment horizontal="center" vertical="center" wrapText="1"/>
      <protection/>
    </xf>
    <xf numFmtId="0" fontId="0" fillId="21" borderId="16" xfId="0" applyFill="1" applyBorder="1" applyAlignment="1">
      <alignment horizontal="center" vertical="center" wrapText="1"/>
    </xf>
    <xf numFmtId="0" fontId="35" fillId="36" borderId="155" xfId="0" applyFont="1" applyFill="1" applyBorder="1" applyAlignment="1">
      <alignment horizontal="center" vertical="center"/>
    </xf>
    <xf numFmtId="0" fontId="21" fillId="11" borderId="156" xfId="0" applyFont="1" applyFill="1" applyBorder="1" applyAlignment="1" applyProtection="1">
      <alignment horizontal="center" vertical="center"/>
      <protection locked="0"/>
    </xf>
    <xf numFmtId="0" fontId="16" fillId="0" borderId="157" xfId="0" applyFont="1" applyFill="1" applyBorder="1" applyAlignment="1" applyProtection="1">
      <alignment horizontal="center" vertical="center" textRotation="90" wrapText="1"/>
      <protection/>
    </xf>
    <xf numFmtId="0" fontId="17" fillId="2" borderId="157" xfId="0" applyFont="1" applyFill="1" applyBorder="1" applyAlignment="1" applyProtection="1">
      <alignment horizontal="center" vertical="center" textRotation="90" wrapText="1"/>
      <protection/>
    </xf>
    <xf numFmtId="0" fontId="19" fillId="14" borderId="158" xfId="0" applyFont="1" applyFill="1" applyBorder="1" applyAlignment="1" applyProtection="1">
      <alignment horizontal="right" vertical="center"/>
      <protection/>
    </xf>
    <xf numFmtId="0" fontId="20" fillId="14" borderId="159" xfId="0" applyFont="1" applyFill="1" applyBorder="1" applyAlignment="1" applyProtection="1">
      <alignment horizontal="center" vertical="center"/>
      <protection/>
    </xf>
    <xf numFmtId="0" fontId="19" fillId="14" borderId="160" xfId="0" applyFont="1" applyFill="1" applyBorder="1" applyAlignment="1" applyProtection="1">
      <alignment horizontal="left" vertical="center"/>
      <protection/>
    </xf>
    <xf numFmtId="9" fontId="22" fillId="2" borderId="156" xfId="0" applyNumberFormat="1" applyFont="1" applyFill="1" applyBorder="1" applyAlignment="1" applyProtection="1">
      <alignment horizontal="center" vertical="center"/>
      <protection/>
    </xf>
    <xf numFmtId="164" fontId="23" fillId="2" borderId="156" xfId="0" applyNumberFormat="1" applyFont="1" applyFill="1" applyBorder="1" applyAlignment="1" applyProtection="1">
      <alignment horizontal="center" vertical="center"/>
      <protection/>
    </xf>
    <xf numFmtId="0" fontId="16" fillId="14" borderId="157" xfId="0" applyFont="1" applyFill="1" applyBorder="1" applyAlignment="1" applyProtection="1">
      <alignment horizontal="center" vertical="center" textRotation="90" wrapText="1"/>
      <protection/>
    </xf>
    <xf numFmtId="0" fontId="24" fillId="2" borderId="157" xfId="0" applyFont="1" applyFill="1" applyBorder="1" applyAlignment="1" applyProtection="1">
      <alignment horizontal="center" textRotation="90" wrapText="1"/>
      <protection/>
    </xf>
    <xf numFmtId="0" fontId="16" fillId="17" borderId="157" xfId="0" applyFont="1" applyFill="1" applyBorder="1" applyAlignment="1" applyProtection="1">
      <alignment horizontal="center" vertical="center" textRotation="90" wrapText="1"/>
      <protection/>
    </xf>
    <xf numFmtId="0" fontId="24" fillId="2" borderId="156" xfId="0" applyNumberFormat="1" applyFont="1" applyFill="1" applyBorder="1" applyAlignment="1" applyProtection="1">
      <alignment horizontal="center" vertical="center"/>
      <protection/>
    </xf>
    <xf numFmtId="1" fontId="24" fillId="14" borderId="15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" fontId="29" fillId="0" borderId="161" xfId="51" applyNumberFormat="1" applyFont="1" applyFill="1" applyBorder="1" applyAlignment="1" applyProtection="1">
      <alignment horizontal="center" vertical="center"/>
      <protection locked="0"/>
    </xf>
    <xf numFmtId="1" fontId="29" fillId="0" borderId="162" xfId="51" applyNumberFormat="1" applyFont="1" applyFill="1" applyBorder="1" applyAlignment="1" applyProtection="1">
      <alignment horizontal="center" vertical="center"/>
      <protection locked="0"/>
    </xf>
    <xf numFmtId="14" fontId="33" fillId="0" borderId="163" xfId="51" applyNumberFormat="1" applyFont="1" applyFill="1" applyBorder="1" applyAlignment="1" applyProtection="1">
      <alignment horizontal="center" vertical="center"/>
      <protection locked="0"/>
    </xf>
    <xf numFmtId="14" fontId="33" fillId="0" borderId="161" xfId="51" applyNumberFormat="1" applyFont="1" applyFill="1" applyBorder="1" applyAlignment="1" applyProtection="1">
      <alignment horizontal="center" vertical="center"/>
      <protection locked="0"/>
    </xf>
    <xf numFmtId="14" fontId="33" fillId="0" borderId="162" xfId="51" applyNumberFormat="1" applyFont="1" applyFill="1" applyBorder="1" applyAlignment="1" applyProtection="1">
      <alignment horizontal="center" vertical="center"/>
      <protection locked="0"/>
    </xf>
    <xf numFmtId="14" fontId="33" fillId="0" borderId="164" xfId="51" applyNumberFormat="1" applyFont="1" applyFill="1" applyBorder="1" applyAlignment="1" applyProtection="1">
      <alignment horizontal="center" vertical="center"/>
      <protection locked="0"/>
    </xf>
    <xf numFmtId="14" fontId="33" fillId="0" borderId="165" xfId="51" applyNumberFormat="1" applyFont="1" applyFill="1" applyBorder="1" applyAlignment="1" applyProtection="1">
      <alignment horizontal="center" vertical="center"/>
      <protection locked="0"/>
    </xf>
    <xf numFmtId="14" fontId="33" fillId="0" borderId="166" xfId="51" applyNumberFormat="1" applyFont="1" applyFill="1" applyBorder="1" applyAlignment="1" applyProtection="1">
      <alignment horizontal="center" vertical="center"/>
      <protection locked="0"/>
    </xf>
    <xf numFmtId="169" fontId="1" fillId="24" borderId="167" xfId="51" applyFont="1" applyFill="1" applyBorder="1" applyAlignment="1" applyProtection="1">
      <alignment horizontal="center" vertical="center" wrapText="1"/>
      <protection/>
    </xf>
    <xf numFmtId="169" fontId="1" fillId="24" borderId="168" xfId="51" applyFont="1" applyFill="1" applyBorder="1" applyAlignment="1" applyProtection="1">
      <alignment horizontal="center" vertical="center" wrapText="1"/>
      <protection/>
    </xf>
    <xf numFmtId="169" fontId="1" fillId="24" borderId="169" xfId="51" applyFont="1" applyFill="1" applyBorder="1" applyAlignment="1" applyProtection="1">
      <alignment horizontal="center" vertical="center" wrapText="1"/>
      <protection/>
    </xf>
    <xf numFmtId="0" fontId="29" fillId="0" borderId="170" xfId="51" applyNumberFormat="1" applyFont="1" applyFill="1" applyBorder="1" applyAlignment="1" applyProtection="1">
      <alignment horizontal="center" vertical="center"/>
      <protection locked="0"/>
    </xf>
    <xf numFmtId="0" fontId="29" fillId="0" borderId="171" xfId="51" applyNumberFormat="1" applyFont="1" applyFill="1" applyBorder="1" applyAlignment="1" applyProtection="1">
      <alignment horizontal="center" vertical="center"/>
      <protection locked="0"/>
    </xf>
    <xf numFmtId="0" fontId="29" fillId="0" borderId="172" xfId="51" applyNumberFormat="1" applyFont="1" applyFill="1" applyBorder="1" applyAlignment="1" applyProtection="1">
      <alignment horizontal="center" vertical="center"/>
      <protection locked="0"/>
    </xf>
    <xf numFmtId="1" fontId="29" fillId="0" borderId="163" xfId="51" applyNumberFormat="1" applyFont="1" applyFill="1" applyBorder="1" applyAlignment="1" applyProtection="1">
      <alignment horizontal="center" vertical="center"/>
      <protection locked="0"/>
    </xf>
    <xf numFmtId="0" fontId="65" fillId="0" borderId="173" xfId="0" applyNumberFormat="1" applyFont="1" applyFill="1" applyBorder="1" applyAlignment="1" applyProtection="1">
      <alignment horizontal="center" vertical="center"/>
      <protection locked="0"/>
    </xf>
    <xf numFmtId="0" fontId="65" fillId="0" borderId="170" xfId="0" applyFont="1" applyFill="1" applyBorder="1" applyAlignment="1" applyProtection="1">
      <alignment horizontal="center" vertical="center"/>
      <protection locked="0"/>
    </xf>
    <xf numFmtId="0" fontId="65" fillId="0" borderId="171" xfId="0" applyFont="1" applyFill="1" applyBorder="1" applyAlignment="1" applyProtection="1">
      <alignment horizontal="center" vertical="center"/>
      <protection locked="0"/>
    </xf>
    <xf numFmtId="0" fontId="65" fillId="0" borderId="100" xfId="0" applyNumberFormat="1" applyFont="1" applyFill="1" applyBorder="1" applyAlignment="1" applyProtection="1">
      <alignment horizontal="center" vertical="center"/>
      <protection locked="0"/>
    </xf>
    <xf numFmtId="0" fontId="65" fillId="0" borderId="163" xfId="0" applyFont="1" applyFill="1" applyBorder="1" applyAlignment="1" applyProtection="1">
      <alignment horizontal="center" vertical="center"/>
      <protection locked="0"/>
    </xf>
    <xf numFmtId="0" fontId="65" fillId="0" borderId="161" xfId="0" applyFont="1" applyFill="1" applyBorder="1" applyAlignment="1" applyProtection="1">
      <alignment horizontal="center" vertical="center"/>
      <protection locked="0"/>
    </xf>
    <xf numFmtId="0" fontId="65" fillId="0" borderId="101" xfId="0" applyNumberFormat="1" applyFont="1" applyFill="1" applyBorder="1" applyAlignment="1" applyProtection="1">
      <alignment horizontal="center" vertical="center"/>
      <protection locked="0"/>
    </xf>
    <xf numFmtId="0" fontId="0" fillId="35" borderId="146" xfId="0" applyFill="1" applyBorder="1" applyAlignment="1" applyProtection="1">
      <alignment horizontal="center" vertical="center" textRotation="90" wrapText="1"/>
      <protection locked="0"/>
    </xf>
    <xf numFmtId="0" fontId="0" fillId="37" borderId="0" xfId="0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 horizontal="center" vertical="center"/>
    </xf>
    <xf numFmtId="0" fontId="3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4" fillId="37" borderId="47" xfId="0" applyFont="1" applyFill="1" applyBorder="1" applyAlignment="1">
      <alignment horizontal="center" vertical="center" shrinkToFit="1"/>
    </xf>
    <xf numFmtId="0" fontId="32" fillId="0" borderId="174" xfId="0" applyFont="1" applyFill="1" applyBorder="1" applyAlignment="1">
      <alignment horizontal="center" vertical="center"/>
    </xf>
    <xf numFmtId="0" fontId="32" fillId="0" borderId="175" xfId="0" applyFont="1" applyFill="1" applyBorder="1" applyAlignment="1">
      <alignment horizontal="center" vertical="center"/>
    </xf>
    <xf numFmtId="0" fontId="32" fillId="0" borderId="176" xfId="0" applyFont="1" applyFill="1" applyBorder="1" applyAlignment="1">
      <alignment horizontal="center" vertical="center"/>
    </xf>
    <xf numFmtId="0" fontId="64" fillId="20" borderId="0" xfId="0" applyFont="1" applyFill="1" applyBorder="1" applyAlignment="1">
      <alignment horizontal="center" vertical="center"/>
    </xf>
    <xf numFmtId="0" fontId="67" fillId="20" borderId="10" xfId="0" applyFont="1" applyFill="1" applyBorder="1" applyAlignment="1">
      <alignment vertical="center" wrapText="1"/>
    </xf>
    <xf numFmtId="0" fontId="67" fillId="20" borderId="0" xfId="0" applyFont="1" applyFill="1" applyAlignment="1">
      <alignment vertical="center" wrapText="1"/>
    </xf>
    <xf numFmtId="0" fontId="66" fillId="20" borderId="0" xfId="0" applyFont="1" applyFill="1" applyAlignment="1">
      <alignment vertical="center" wrapText="1"/>
    </xf>
    <xf numFmtId="0" fontId="67" fillId="20" borderId="66" xfId="0" applyFont="1" applyFill="1" applyBorder="1" applyAlignment="1">
      <alignment vertical="center" wrapText="1"/>
    </xf>
    <xf numFmtId="0" fontId="67" fillId="20" borderId="114" xfId="0" applyFont="1" applyFill="1" applyBorder="1" applyAlignment="1">
      <alignment vertical="center" wrapText="1"/>
    </xf>
    <xf numFmtId="0" fontId="65" fillId="0" borderId="177" xfId="0" applyFont="1" applyFill="1" applyBorder="1" applyAlignment="1" applyProtection="1">
      <alignment horizontal="center" vertical="center"/>
      <protection locked="0"/>
    </xf>
    <xf numFmtId="0" fontId="65" fillId="0" borderId="178" xfId="0" applyFont="1" applyFill="1" applyBorder="1" applyAlignment="1" applyProtection="1">
      <alignment horizontal="center" vertical="center"/>
      <protection locked="0"/>
    </xf>
    <xf numFmtId="0" fontId="66" fillId="20" borderId="66" xfId="0" applyFont="1" applyFill="1" applyBorder="1" applyAlignment="1">
      <alignment horizontal="left" vertical="center" wrapText="1"/>
    </xf>
    <xf numFmtId="0" fontId="8" fillId="0" borderId="0" xfId="59" applyFont="1" applyBorder="1" applyAlignment="1">
      <alignment horizontal="center" vertical="center"/>
      <protection/>
    </xf>
    <xf numFmtId="0" fontId="1" fillId="0" borderId="0" xfId="59" applyBorder="1" applyAlignment="1">
      <alignment vertical="center"/>
      <protection/>
    </xf>
    <xf numFmtId="0" fontId="1" fillId="0" borderId="0" xfId="59" applyAlignment="1">
      <alignment vertical="center"/>
      <protection/>
    </xf>
    <xf numFmtId="0" fontId="70" fillId="0" borderId="114" xfId="61" applyFont="1" applyBorder="1" applyAlignment="1">
      <alignment horizontal="center" vertical="center" wrapText="1"/>
      <protection/>
    </xf>
    <xf numFmtId="0" fontId="74" fillId="0" borderId="179" xfId="61" applyFont="1" applyBorder="1" applyAlignment="1">
      <alignment horizontal="center" vertical="center" wrapText="1"/>
      <protection/>
    </xf>
    <xf numFmtId="0" fontId="74" fillId="0" borderId="180" xfId="61" applyFont="1" applyBorder="1" applyAlignment="1">
      <alignment horizontal="center" vertical="center" wrapText="1"/>
      <protection/>
    </xf>
    <xf numFmtId="0" fontId="71" fillId="0" borderId="181" xfId="61" applyFont="1" applyBorder="1" applyAlignment="1">
      <alignment horizontal="center" vertical="center" wrapText="1"/>
      <protection/>
    </xf>
    <xf numFmtId="0" fontId="74" fillId="0" borderId="182" xfId="61" applyFont="1" applyBorder="1" applyAlignment="1" quotePrefix="1">
      <alignment horizontal="center" vertical="center" wrapText="1"/>
      <protection/>
    </xf>
    <xf numFmtId="0" fontId="74" fillId="0" borderId="183" xfId="61" applyFont="1" applyBorder="1" applyAlignment="1" quotePrefix="1">
      <alignment horizontal="center" vertical="center" wrapText="1"/>
      <protection/>
    </xf>
    <xf numFmtId="0" fontId="74" fillId="0" borderId="180" xfId="61" applyFont="1" applyBorder="1" applyAlignment="1" quotePrefix="1">
      <alignment horizontal="center" vertical="center" wrapText="1"/>
      <protection/>
    </xf>
    <xf numFmtId="0" fontId="77" fillId="0" borderId="184" xfId="61" applyFont="1" applyBorder="1" applyAlignment="1">
      <alignment horizontal="center" vertical="center" textRotation="90" wrapText="1"/>
      <protection/>
    </xf>
    <xf numFmtId="0" fontId="77" fillId="0" borderId="185" xfId="61" applyFont="1" applyBorder="1" applyAlignment="1">
      <alignment horizontal="center" vertical="center" textRotation="90" wrapText="1"/>
      <protection/>
    </xf>
    <xf numFmtId="0" fontId="78" fillId="2" borderId="186" xfId="61" applyFont="1" applyFill="1" applyBorder="1" applyAlignment="1">
      <alignment horizontal="center" vertical="center" wrapText="1"/>
      <protection/>
    </xf>
    <xf numFmtId="0" fontId="79" fillId="0" borderId="187" xfId="61" applyFont="1" applyBorder="1" applyAlignment="1">
      <alignment horizontal="center" vertical="center" textRotation="90" wrapText="1"/>
      <protection/>
    </xf>
    <xf numFmtId="0" fontId="79" fillId="0" borderId="188" xfId="61" applyFont="1" applyBorder="1" applyAlignment="1">
      <alignment horizontal="center" vertical="center" textRotation="90" wrapText="1"/>
      <protection/>
    </xf>
    <xf numFmtId="0" fontId="79" fillId="0" borderId="185" xfId="61" applyFont="1" applyBorder="1" applyAlignment="1">
      <alignment horizontal="center" vertical="center" textRotation="90" wrapText="1"/>
      <protection/>
    </xf>
    <xf numFmtId="0" fontId="78" fillId="2" borderId="189" xfId="61" applyFont="1" applyFill="1" applyBorder="1" applyAlignment="1">
      <alignment horizontal="center" vertical="center" wrapText="1"/>
      <protection/>
    </xf>
    <xf numFmtId="0" fontId="0" fillId="0" borderId="0" xfId="59" applyFont="1" applyBorder="1" applyAlignment="1">
      <alignment horizontal="center" textRotation="90" wrapText="1"/>
      <protection/>
    </xf>
    <xf numFmtId="0" fontId="1" fillId="0" borderId="0" xfId="59" applyFont="1" applyBorder="1" applyAlignment="1">
      <alignment horizontal="center" textRotation="90" wrapText="1"/>
      <protection/>
    </xf>
    <xf numFmtId="0" fontId="1" fillId="0" borderId="0" xfId="59">
      <alignment/>
      <protection/>
    </xf>
    <xf numFmtId="0" fontId="8" fillId="0" borderId="66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80" fillId="0" borderId="0" xfId="59" applyFont="1" applyFill="1" applyBorder="1" applyAlignment="1">
      <alignment horizontal="center" vertical="center" wrapText="1"/>
      <protection/>
    </xf>
    <xf numFmtId="0" fontId="1" fillId="0" borderId="0" xfId="59" applyAlignment="1">
      <alignment horizontal="center" vertical="center"/>
      <protection/>
    </xf>
    <xf numFmtId="0" fontId="44" fillId="0" borderId="190" xfId="59" applyFont="1" applyBorder="1" applyAlignment="1">
      <alignment horizontal="center" vertical="center"/>
      <protection/>
    </xf>
    <xf numFmtId="0" fontId="81" fillId="0" borderId="191" xfId="59" applyFont="1" applyBorder="1" applyAlignment="1">
      <alignment horizontal="center" vertical="center"/>
      <protection/>
    </xf>
    <xf numFmtId="0" fontId="82" fillId="0" borderId="192" xfId="61" applyFont="1" applyBorder="1" applyAlignment="1">
      <alignment horizontal="center" vertical="center" wrapText="1"/>
      <protection/>
    </xf>
    <xf numFmtId="0" fontId="82" fillId="0" borderId="191" xfId="61" applyFont="1" applyBorder="1" applyAlignment="1">
      <alignment horizontal="center" vertical="center" wrapText="1"/>
      <protection/>
    </xf>
    <xf numFmtId="166" fontId="17" fillId="2" borderId="193" xfId="61" applyNumberFormat="1" applyFont="1" applyFill="1" applyBorder="1" applyAlignment="1">
      <alignment horizontal="center" vertical="center" wrapText="1"/>
      <protection/>
    </xf>
    <xf numFmtId="0" fontId="16" fillId="0" borderId="192" xfId="61" applyFont="1" applyBorder="1" applyAlignment="1">
      <alignment horizontal="center" vertical="center" wrapText="1"/>
      <protection/>
    </xf>
    <xf numFmtId="0" fontId="16" fillId="0" borderId="191" xfId="61" applyFont="1" applyBorder="1" applyAlignment="1">
      <alignment horizontal="center" vertical="center" wrapText="1"/>
      <protection/>
    </xf>
    <xf numFmtId="0" fontId="16" fillId="0" borderId="194" xfId="61" applyFont="1" applyBorder="1" applyAlignment="1">
      <alignment horizontal="center" vertical="center" wrapText="1"/>
      <protection/>
    </xf>
    <xf numFmtId="166" fontId="37" fillId="2" borderId="193" xfId="61" applyNumberFormat="1" applyFont="1" applyFill="1" applyBorder="1" applyAlignment="1">
      <alignment horizontal="center" vertical="center" wrapText="1"/>
      <protection/>
    </xf>
    <xf numFmtId="0" fontId="16" fillId="0" borderId="192" xfId="61" applyFont="1" applyFill="1" applyBorder="1" applyAlignment="1">
      <alignment horizontal="center" vertical="center" wrapText="1"/>
      <protection/>
    </xf>
    <xf numFmtId="0" fontId="16" fillId="0" borderId="191" xfId="61" applyFont="1" applyFill="1" applyBorder="1" applyAlignment="1">
      <alignment horizontal="center" vertical="center" wrapText="1"/>
      <protection/>
    </xf>
    <xf numFmtId="2" fontId="82" fillId="17" borderId="174" xfId="61" applyNumberFormat="1" applyFont="1" applyFill="1" applyBorder="1" applyAlignment="1">
      <alignment horizontal="center" vertical="center" wrapText="1"/>
      <protection/>
    </xf>
    <xf numFmtId="0" fontId="44" fillId="0" borderId="195" xfId="59" applyFont="1" applyBorder="1" applyAlignment="1">
      <alignment horizontal="center" vertical="center"/>
      <protection/>
    </xf>
    <xf numFmtId="0" fontId="81" fillId="0" borderId="196" xfId="59" applyFont="1" applyBorder="1" applyAlignment="1">
      <alignment horizontal="center" vertical="center"/>
      <protection/>
    </xf>
    <xf numFmtId="0" fontId="82" fillId="0" borderId="197" xfId="61" applyFont="1" applyBorder="1" applyAlignment="1">
      <alignment horizontal="center" vertical="center" wrapText="1"/>
      <protection/>
    </xf>
    <xf numFmtId="0" fontId="17" fillId="0" borderId="196" xfId="61" applyFont="1" applyBorder="1" applyAlignment="1">
      <alignment horizontal="center" vertical="center" wrapText="1"/>
      <protection/>
    </xf>
    <xf numFmtId="166" fontId="17" fillId="2" borderId="198" xfId="61" applyNumberFormat="1" applyFont="1" applyFill="1" applyBorder="1" applyAlignment="1">
      <alignment horizontal="center" vertical="center" wrapText="1"/>
      <protection/>
    </xf>
    <xf numFmtId="0" fontId="16" fillId="0" borderId="197" xfId="61" applyFont="1" applyBorder="1" applyAlignment="1">
      <alignment horizontal="center" vertical="center" wrapText="1"/>
      <protection/>
    </xf>
    <xf numFmtId="0" fontId="16" fillId="0" borderId="196" xfId="61" applyFont="1" applyBorder="1" applyAlignment="1">
      <alignment horizontal="center" vertical="center" wrapText="1"/>
      <protection/>
    </xf>
    <xf numFmtId="0" fontId="16" fillId="0" borderId="199" xfId="61" applyFont="1" applyBorder="1" applyAlignment="1">
      <alignment horizontal="center" vertical="center" wrapText="1"/>
      <protection/>
    </xf>
    <xf numFmtId="166" fontId="37" fillId="2" borderId="198" xfId="61" applyNumberFormat="1" applyFont="1" applyFill="1" applyBorder="1" applyAlignment="1">
      <alignment horizontal="center" vertical="center" wrapText="1"/>
      <protection/>
    </xf>
    <xf numFmtId="0" fontId="16" fillId="0" borderId="197" xfId="61" applyFont="1" applyFill="1" applyBorder="1" applyAlignment="1">
      <alignment horizontal="center" vertical="center" wrapText="1"/>
      <protection/>
    </xf>
    <xf numFmtId="0" fontId="16" fillId="0" borderId="196" xfId="61" applyFont="1" applyFill="1" applyBorder="1" applyAlignment="1">
      <alignment horizontal="center" vertical="center" wrapText="1"/>
      <protection/>
    </xf>
    <xf numFmtId="2" fontId="17" fillId="17" borderId="175" xfId="61" applyNumberFormat="1" applyFont="1" applyFill="1" applyBorder="1" applyAlignment="1">
      <alignment horizontal="center" vertical="center" wrapText="1"/>
      <protection/>
    </xf>
    <xf numFmtId="0" fontId="82" fillId="0" borderId="196" xfId="61" applyFont="1" applyBorder="1" applyAlignment="1">
      <alignment horizontal="center" vertical="center" wrapText="1"/>
      <protection/>
    </xf>
    <xf numFmtId="2" fontId="82" fillId="17" borderId="175" xfId="61" applyNumberFormat="1" applyFont="1" applyFill="1" applyBorder="1" applyAlignment="1">
      <alignment horizontal="center" vertical="center" wrapText="1"/>
      <protection/>
    </xf>
    <xf numFmtId="0" fontId="44" fillId="0" borderId="200" xfId="59" applyFont="1" applyBorder="1" applyAlignment="1">
      <alignment horizontal="center" vertical="center"/>
      <protection/>
    </xf>
    <xf numFmtId="0" fontId="81" fillId="0" borderId="201" xfId="59" applyFont="1" applyBorder="1" applyAlignment="1">
      <alignment horizontal="center" vertical="center"/>
      <protection/>
    </xf>
    <xf numFmtId="0" fontId="82" fillId="0" borderId="202" xfId="61" applyFont="1" applyBorder="1" applyAlignment="1">
      <alignment horizontal="center" vertical="center" wrapText="1"/>
      <protection/>
    </xf>
    <xf numFmtId="0" fontId="16" fillId="0" borderId="201" xfId="61" applyFont="1" applyBorder="1" applyAlignment="1">
      <alignment horizontal="center" vertical="center" wrapText="1"/>
      <protection/>
    </xf>
    <xf numFmtId="166" fontId="17" fillId="2" borderId="203" xfId="61" applyNumberFormat="1" applyFont="1" applyFill="1" applyBorder="1" applyAlignment="1">
      <alignment horizontal="center" vertical="center" wrapText="1"/>
      <protection/>
    </xf>
    <xf numFmtId="0" fontId="16" fillId="0" borderId="202" xfId="61" applyFont="1" applyBorder="1" applyAlignment="1">
      <alignment horizontal="center" vertical="center" wrapText="1"/>
      <protection/>
    </xf>
    <xf numFmtId="0" fontId="16" fillId="0" borderId="204" xfId="61" applyFont="1" applyBorder="1" applyAlignment="1">
      <alignment horizontal="center" vertical="center" wrapText="1"/>
      <protection/>
    </xf>
    <xf numFmtId="0" fontId="16" fillId="0" borderId="202" xfId="61" applyFont="1" applyFill="1" applyBorder="1" applyAlignment="1">
      <alignment horizontal="center" vertical="center" wrapText="1"/>
      <protection/>
    </xf>
    <xf numFmtId="0" fontId="16" fillId="0" borderId="201" xfId="61" applyFont="1" applyFill="1" applyBorder="1" applyAlignment="1">
      <alignment horizontal="center" vertical="center" wrapText="1"/>
      <protection/>
    </xf>
    <xf numFmtId="2" fontId="17" fillId="17" borderId="176" xfId="61" applyNumberFormat="1" applyFont="1" applyFill="1" applyBorder="1" applyAlignment="1">
      <alignment horizontal="center" vertical="center" wrapText="1"/>
      <protection/>
    </xf>
    <xf numFmtId="0" fontId="1" fillId="0" borderId="0" xfId="59" applyBorder="1">
      <alignment/>
      <protection/>
    </xf>
    <xf numFmtId="0" fontId="1" fillId="0" borderId="0" xfId="59" applyFont="1" applyFill="1" applyBorder="1">
      <alignment/>
      <protection/>
    </xf>
    <xf numFmtId="166" fontId="0" fillId="0" borderId="205" xfId="61" applyNumberFormat="1" applyBorder="1" applyAlignment="1">
      <alignment horizontal="center" vertical="center"/>
      <protection/>
    </xf>
    <xf numFmtId="166" fontId="0" fillId="0" borderId="206" xfId="61" applyNumberFormat="1" applyBorder="1" applyAlignment="1">
      <alignment horizontal="center" vertical="center"/>
      <protection/>
    </xf>
    <xf numFmtId="166" fontId="29" fillId="2" borderId="207" xfId="61" applyNumberFormat="1" applyFont="1" applyFill="1" applyBorder="1" applyAlignment="1">
      <alignment horizontal="center" vertical="center"/>
      <protection/>
    </xf>
    <xf numFmtId="166" fontId="0" fillId="0" borderId="208" xfId="61" applyNumberFormat="1" applyBorder="1" applyAlignment="1">
      <alignment horizontal="center" vertical="center"/>
      <protection/>
    </xf>
    <xf numFmtId="166" fontId="0" fillId="0" borderId="205" xfId="61" applyNumberFormat="1" applyFont="1" applyFill="1" applyBorder="1" applyAlignment="1">
      <alignment horizontal="center" vertical="center"/>
      <protection/>
    </xf>
    <xf numFmtId="166" fontId="0" fillId="0" borderId="206" xfId="61" applyNumberFormat="1" applyFont="1" applyFill="1" applyBorder="1" applyAlignment="1">
      <alignment horizontal="center" vertical="center"/>
      <protection/>
    </xf>
    <xf numFmtId="166" fontId="29" fillId="2" borderId="209" xfId="61" applyNumberFormat="1" applyFont="1" applyFill="1" applyBorder="1" applyAlignment="1">
      <alignment horizontal="center" vertical="center"/>
      <protection/>
    </xf>
    <xf numFmtId="166" fontId="24" fillId="17" borderId="174" xfId="61" applyNumberFormat="1" applyFont="1" applyFill="1" applyBorder="1" applyAlignment="1">
      <alignment horizontal="center" vertical="center"/>
      <protection/>
    </xf>
    <xf numFmtId="166" fontId="0" fillId="0" borderId="197" xfId="61" applyNumberFormat="1" applyBorder="1" applyAlignment="1">
      <alignment horizontal="center" vertical="center"/>
      <protection/>
    </xf>
    <xf numFmtId="166" fontId="0" fillId="0" borderId="196" xfId="61" applyNumberFormat="1" applyBorder="1" applyAlignment="1">
      <alignment horizontal="center" vertical="center"/>
      <protection/>
    </xf>
    <xf numFmtId="166" fontId="29" fillId="2" borderId="210" xfId="61" applyNumberFormat="1" applyFont="1" applyFill="1" applyBorder="1" applyAlignment="1">
      <alignment horizontal="center" vertical="center"/>
      <protection/>
    </xf>
    <xf numFmtId="166" fontId="0" fillId="0" borderId="199" xfId="61" applyNumberFormat="1" applyBorder="1" applyAlignment="1">
      <alignment horizontal="center" vertical="center"/>
      <protection/>
    </xf>
    <xf numFmtId="166" fontId="0" fillId="0" borderId="197" xfId="61" applyNumberFormat="1" applyFont="1" applyFill="1" applyBorder="1" applyAlignment="1">
      <alignment horizontal="center" vertical="center"/>
      <protection/>
    </xf>
    <xf numFmtId="166" fontId="0" fillId="0" borderId="196" xfId="61" applyNumberFormat="1" applyFont="1" applyFill="1" applyBorder="1" applyAlignment="1">
      <alignment horizontal="center" vertical="center"/>
      <protection/>
    </xf>
    <xf numFmtId="166" fontId="29" fillId="2" borderId="211" xfId="61" applyNumberFormat="1" applyFont="1" applyFill="1" applyBorder="1" applyAlignment="1">
      <alignment horizontal="center" vertical="center"/>
      <protection/>
    </xf>
    <xf numFmtId="166" fontId="24" fillId="17" borderId="175" xfId="61" applyNumberFormat="1" applyFont="1" applyFill="1" applyBorder="1" applyAlignment="1">
      <alignment horizontal="center" vertical="center"/>
      <protection/>
    </xf>
    <xf numFmtId="166" fontId="0" fillId="0" borderId="212" xfId="61" applyNumberFormat="1" applyBorder="1" applyAlignment="1">
      <alignment horizontal="center" vertical="center"/>
      <protection/>
    </xf>
    <xf numFmtId="166" fontId="0" fillId="0" borderId="213" xfId="61" applyNumberFormat="1" applyBorder="1" applyAlignment="1">
      <alignment horizontal="center" vertical="center"/>
      <protection/>
    </xf>
    <xf numFmtId="166" fontId="29" fillId="2" borderId="160" xfId="61" applyNumberFormat="1" applyFont="1" applyFill="1" applyBorder="1" applyAlignment="1">
      <alignment horizontal="center" vertical="center"/>
      <protection/>
    </xf>
    <xf numFmtId="166" fontId="0" fillId="0" borderId="214" xfId="61" applyNumberFormat="1" applyBorder="1" applyAlignment="1">
      <alignment horizontal="center" vertical="center"/>
      <protection/>
    </xf>
    <xf numFmtId="166" fontId="0" fillId="0" borderId="212" xfId="61" applyNumberFormat="1" applyFont="1" applyFill="1" applyBorder="1" applyAlignment="1">
      <alignment horizontal="center" vertical="center"/>
      <protection/>
    </xf>
    <xf numFmtId="166" fontId="0" fillId="0" borderId="213" xfId="61" applyNumberFormat="1" applyFont="1" applyFill="1" applyBorder="1" applyAlignment="1">
      <alignment horizontal="center" vertical="center"/>
      <protection/>
    </xf>
    <xf numFmtId="166" fontId="29" fillId="2" borderId="159" xfId="61" applyNumberFormat="1" applyFont="1" applyFill="1" applyBorder="1" applyAlignment="1">
      <alignment horizontal="center" vertical="center"/>
      <protection/>
    </xf>
    <xf numFmtId="166" fontId="24" fillId="17" borderId="176" xfId="61" applyNumberFormat="1" applyFont="1" applyFill="1" applyBorder="1" applyAlignment="1">
      <alignment horizontal="center" vertical="center"/>
      <protection/>
    </xf>
    <xf numFmtId="0" fontId="82" fillId="0" borderId="201" xfId="61" applyFont="1" applyBorder="1" applyAlignment="1">
      <alignment horizontal="center" vertical="center" wrapText="1"/>
      <protection/>
    </xf>
    <xf numFmtId="0" fontId="73" fillId="0" borderId="0" xfId="59" applyFont="1" applyBorder="1" applyAlignment="1">
      <alignment horizontal="right" vertical="center"/>
      <protection/>
    </xf>
    <xf numFmtId="0" fontId="73" fillId="0" borderId="0" xfId="59" applyFont="1" applyBorder="1" applyAlignment="1">
      <alignment horizontal="left" vertical="center"/>
      <protection/>
    </xf>
    <xf numFmtId="0" fontId="86" fillId="38" borderId="215" xfId="0" applyFont="1" applyFill="1" applyBorder="1" applyAlignment="1" applyProtection="1">
      <alignment horizontal="center" vertical="center"/>
      <protection locked="0"/>
    </xf>
    <xf numFmtId="0" fontId="86" fillId="38" borderId="216" xfId="0" applyFont="1" applyFill="1" applyBorder="1" applyAlignment="1" applyProtection="1">
      <alignment horizontal="center" vertical="center"/>
      <protection locked="0"/>
    </xf>
    <xf numFmtId="0" fontId="87" fillId="39" borderId="217" xfId="0" applyFont="1" applyFill="1" applyBorder="1" applyAlignment="1" applyProtection="1">
      <alignment horizontal="center" vertical="center"/>
      <protection locked="0"/>
    </xf>
    <xf numFmtId="0" fontId="19" fillId="39" borderId="215" xfId="0" applyFont="1" applyFill="1" applyBorder="1" applyAlignment="1" applyProtection="1">
      <alignment horizontal="center" vertical="center"/>
      <protection locked="0"/>
    </xf>
    <xf numFmtId="0" fontId="19" fillId="39" borderId="216" xfId="0" applyFont="1" applyFill="1" applyBorder="1" applyAlignment="1" applyProtection="1">
      <alignment horizontal="center" vertical="center"/>
      <protection locked="0"/>
    </xf>
    <xf numFmtId="0" fontId="19" fillId="40" borderId="217" xfId="0" applyFont="1" applyFill="1" applyBorder="1" applyAlignment="1" applyProtection="1">
      <alignment horizontal="center" vertical="center"/>
      <protection locked="0"/>
    </xf>
    <xf numFmtId="0" fontId="19" fillId="40" borderId="215" xfId="0" applyFont="1" applyFill="1" applyBorder="1" applyAlignment="1" applyProtection="1">
      <alignment horizontal="center" vertical="center"/>
      <protection locked="0"/>
    </xf>
    <xf numFmtId="0" fontId="19" fillId="40" borderId="216" xfId="0" applyFont="1" applyFill="1" applyBorder="1" applyAlignment="1" applyProtection="1">
      <alignment horizontal="center" vertical="center"/>
      <protection locked="0"/>
    </xf>
    <xf numFmtId="0" fontId="19" fillId="39" borderId="217" xfId="0" applyFont="1" applyFill="1" applyBorder="1" applyAlignment="1" applyProtection="1">
      <alignment horizontal="center" vertical="center"/>
      <protection locked="0"/>
    </xf>
    <xf numFmtId="0" fontId="86" fillId="38" borderId="218" xfId="0" applyFont="1" applyFill="1" applyBorder="1" applyAlignment="1" applyProtection="1">
      <alignment horizontal="center" vertical="center"/>
      <protection locked="0"/>
    </xf>
    <xf numFmtId="0" fontId="86" fillId="38" borderId="219" xfId="0" applyFont="1" applyFill="1" applyBorder="1" applyAlignment="1" applyProtection="1">
      <alignment horizontal="center" vertical="center"/>
      <protection locked="0"/>
    </xf>
    <xf numFmtId="0" fontId="19" fillId="39" borderId="220" xfId="0" applyFont="1" applyFill="1" applyBorder="1" applyAlignment="1" applyProtection="1">
      <alignment horizontal="center" vertical="center"/>
      <protection locked="0"/>
    </xf>
    <xf numFmtId="0" fontId="19" fillId="39" borderId="218" xfId="0" applyFont="1" applyFill="1" applyBorder="1" applyAlignment="1" applyProtection="1">
      <alignment horizontal="center" vertical="center"/>
      <protection locked="0"/>
    </xf>
    <xf numFmtId="0" fontId="19" fillId="39" borderId="219" xfId="0" applyFont="1" applyFill="1" applyBorder="1" applyAlignment="1" applyProtection="1">
      <alignment horizontal="center" vertical="center"/>
      <protection locked="0"/>
    </xf>
    <xf numFmtId="0" fontId="19" fillId="40" borderId="220" xfId="0" applyFont="1" applyFill="1" applyBorder="1" applyAlignment="1" applyProtection="1">
      <alignment horizontal="center" vertical="center"/>
      <protection locked="0"/>
    </xf>
    <xf numFmtId="0" fontId="19" fillId="40" borderId="218" xfId="0" applyFont="1" applyFill="1" applyBorder="1" applyAlignment="1" applyProtection="1">
      <alignment horizontal="center" vertical="center"/>
      <protection locked="0"/>
    </xf>
    <xf numFmtId="0" fontId="19" fillId="40" borderId="219" xfId="0" applyFont="1" applyFill="1" applyBorder="1" applyAlignment="1" applyProtection="1">
      <alignment horizontal="center" vertical="center"/>
      <protection locked="0"/>
    </xf>
    <xf numFmtId="0" fontId="26" fillId="0" borderId="221" xfId="0" applyFont="1" applyBorder="1" applyAlignment="1">
      <alignment horizontal="center" vertical="center"/>
    </xf>
    <xf numFmtId="0" fontId="26" fillId="0" borderId="194" xfId="0" applyFont="1" applyBorder="1" applyAlignment="1">
      <alignment horizontal="center" vertical="center"/>
    </xf>
    <xf numFmtId="0" fontId="26" fillId="0" borderId="222" xfId="0" applyFont="1" applyBorder="1" applyAlignment="1">
      <alignment horizontal="center" vertical="center"/>
    </xf>
    <xf numFmtId="0" fontId="26" fillId="0" borderId="223" xfId="0" applyFont="1" applyBorder="1" applyAlignment="1">
      <alignment horizontal="center" vertical="center"/>
    </xf>
    <xf numFmtId="0" fontId="26" fillId="0" borderId="199" xfId="0" applyFont="1" applyBorder="1" applyAlignment="1">
      <alignment horizontal="center" vertical="center"/>
    </xf>
    <xf numFmtId="0" fontId="26" fillId="0" borderId="224" xfId="0" applyFont="1" applyBorder="1" applyAlignment="1">
      <alignment horizontal="center" vertical="center"/>
    </xf>
    <xf numFmtId="0" fontId="85" fillId="38" borderId="225" xfId="0" applyFont="1" applyFill="1" applyBorder="1" applyAlignment="1" applyProtection="1">
      <alignment horizontal="center" vertical="center"/>
      <protection locked="0"/>
    </xf>
    <xf numFmtId="0" fontId="86" fillId="38" borderId="225" xfId="0" applyFont="1" applyFill="1" applyBorder="1" applyAlignment="1" applyProtection="1">
      <alignment horizontal="center" vertical="center"/>
      <protection locked="0"/>
    </xf>
    <xf numFmtId="0" fontId="86" fillId="38" borderId="226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6" fillId="0" borderId="227" xfId="0" applyFont="1" applyBorder="1" applyAlignment="1">
      <alignment horizontal="center" vertical="center"/>
    </xf>
    <xf numFmtId="0" fontId="26" fillId="0" borderId="227" xfId="0" applyFont="1" applyFill="1" applyBorder="1" applyAlignment="1">
      <alignment horizontal="center" vertical="center"/>
    </xf>
    <xf numFmtId="0" fontId="26" fillId="0" borderId="228" xfId="0" applyFont="1" applyBorder="1" applyAlignment="1">
      <alignment horizontal="center" vertical="center"/>
    </xf>
    <xf numFmtId="0" fontId="26" fillId="0" borderId="229" xfId="0" applyFont="1" applyFill="1" applyBorder="1" applyAlignment="1">
      <alignment horizontal="center" vertical="center"/>
    </xf>
    <xf numFmtId="0" fontId="26" fillId="0" borderId="230" xfId="0" applyFont="1" applyBorder="1" applyAlignment="1">
      <alignment horizontal="center" vertical="center"/>
    </xf>
    <xf numFmtId="0" fontId="26" fillId="0" borderId="228" xfId="0" applyFont="1" applyFill="1" applyBorder="1" applyAlignment="1">
      <alignment horizontal="center" vertical="center"/>
    </xf>
    <xf numFmtId="0" fontId="8" fillId="0" borderId="231" xfId="0" applyFont="1" applyBorder="1" applyAlignment="1">
      <alignment horizontal="center" vertical="center"/>
    </xf>
    <xf numFmtId="0" fontId="8" fillId="0" borderId="232" xfId="0" applyFont="1" applyBorder="1" applyAlignment="1">
      <alignment horizontal="center" vertical="center"/>
    </xf>
    <xf numFmtId="0" fontId="8" fillId="0" borderId="233" xfId="0" applyFont="1" applyBorder="1" applyAlignment="1">
      <alignment horizontal="center" vertical="center"/>
    </xf>
    <xf numFmtId="1" fontId="84" fillId="39" borderId="234" xfId="0" applyNumberFormat="1" applyFont="1" applyFill="1" applyBorder="1" applyAlignment="1" applyProtection="1">
      <alignment horizontal="center" vertical="center" textRotation="90" wrapText="1"/>
      <protection locked="0"/>
    </xf>
    <xf numFmtId="1" fontId="84" fillId="39" borderId="235" xfId="0" applyNumberFormat="1" applyFont="1" applyFill="1" applyBorder="1" applyAlignment="1" applyProtection="1">
      <alignment horizontal="center" vertical="center" textRotation="90" wrapText="1"/>
      <protection locked="0"/>
    </xf>
    <xf numFmtId="1" fontId="84" fillId="38" borderId="236" xfId="0" applyNumberFormat="1" applyFont="1" applyFill="1" applyBorder="1" applyAlignment="1" applyProtection="1">
      <alignment horizontal="center" vertical="center" textRotation="90" wrapText="1"/>
      <protection locked="0"/>
    </xf>
    <xf numFmtId="1" fontId="19" fillId="38" borderId="237" xfId="0" applyNumberFormat="1" applyFont="1" applyFill="1" applyBorder="1" applyAlignment="1" applyProtection="1">
      <alignment horizontal="center" vertical="center" textRotation="90" wrapText="1"/>
      <protection locked="0"/>
    </xf>
    <xf numFmtId="1" fontId="19" fillId="38" borderId="238" xfId="0" applyNumberFormat="1" applyFont="1" applyFill="1" applyBorder="1" applyAlignment="1" applyProtection="1">
      <alignment horizontal="center" vertical="center" textRotation="90" wrapText="1"/>
      <protection locked="0"/>
    </xf>
    <xf numFmtId="1" fontId="19" fillId="39" borderId="237" xfId="0" applyNumberFormat="1" applyFont="1" applyFill="1" applyBorder="1" applyAlignment="1" applyProtection="1">
      <alignment horizontal="center" vertical="center" textRotation="90" wrapText="1"/>
      <protection locked="0"/>
    </xf>
    <xf numFmtId="1" fontId="19" fillId="39" borderId="238" xfId="0" applyNumberFormat="1" applyFont="1" applyFill="1" applyBorder="1" applyAlignment="1" applyProtection="1">
      <alignment horizontal="center" vertical="center" textRotation="90" wrapText="1"/>
      <protection locked="0"/>
    </xf>
    <xf numFmtId="1" fontId="19" fillId="40" borderId="234" xfId="0" applyNumberFormat="1" applyFont="1" applyFill="1" applyBorder="1" applyAlignment="1" applyProtection="1">
      <alignment horizontal="center" vertical="center" textRotation="90" wrapText="1"/>
      <protection locked="0"/>
    </xf>
    <xf numFmtId="1" fontId="19" fillId="40" borderId="237" xfId="0" applyNumberFormat="1" applyFont="1" applyFill="1" applyBorder="1" applyAlignment="1" applyProtection="1">
      <alignment horizontal="center" vertical="center" textRotation="90" wrapText="1"/>
      <protection locked="0"/>
    </xf>
    <xf numFmtId="1" fontId="19" fillId="40" borderId="238" xfId="0" applyNumberFormat="1" applyFont="1" applyFill="1" applyBorder="1" applyAlignment="1" applyProtection="1">
      <alignment horizontal="center" vertical="center" textRotation="90" wrapText="1"/>
      <protection locked="0"/>
    </xf>
    <xf numFmtId="0" fontId="26" fillId="0" borderId="239" xfId="0" applyFont="1" applyBorder="1" applyAlignment="1">
      <alignment horizontal="center" vertical="center"/>
    </xf>
    <xf numFmtId="0" fontId="26" fillId="0" borderId="240" xfId="0" applyFont="1" applyBorder="1" applyAlignment="1">
      <alignment horizontal="center" vertical="center"/>
    </xf>
    <xf numFmtId="0" fontId="26" fillId="0" borderId="241" xfId="0" applyFont="1" applyBorder="1" applyAlignment="1">
      <alignment horizontal="center" vertical="center"/>
    </xf>
    <xf numFmtId="0" fontId="26" fillId="0" borderId="239" xfId="0" applyFont="1" applyFill="1" applyBorder="1" applyAlignment="1">
      <alignment horizontal="center" vertical="center"/>
    </xf>
    <xf numFmtId="0" fontId="26" fillId="0" borderId="240" xfId="0" applyFont="1" applyFill="1" applyBorder="1" applyAlignment="1">
      <alignment horizontal="center" vertical="center"/>
    </xf>
    <xf numFmtId="0" fontId="26" fillId="0" borderId="242" xfId="0" applyFont="1" applyFill="1" applyBorder="1" applyAlignment="1">
      <alignment horizontal="center" vertical="center"/>
    </xf>
    <xf numFmtId="0" fontId="85" fillId="38" borderId="243" xfId="0" applyFont="1" applyFill="1" applyBorder="1" applyAlignment="1" applyProtection="1">
      <alignment horizontal="center" vertical="center"/>
      <protection locked="0"/>
    </xf>
    <xf numFmtId="0" fontId="86" fillId="38" borderId="244" xfId="0" applyFont="1" applyFill="1" applyBorder="1" applyAlignment="1" applyProtection="1">
      <alignment horizontal="center" vertical="center"/>
      <protection locked="0"/>
    </xf>
    <xf numFmtId="0" fontId="86" fillId="38" borderId="245" xfId="0" applyFont="1" applyFill="1" applyBorder="1" applyAlignment="1" applyProtection="1">
      <alignment horizontal="center" vertical="center"/>
      <protection locked="0"/>
    </xf>
    <xf numFmtId="0" fontId="87" fillId="39" borderId="246" xfId="0" applyFont="1" applyFill="1" applyBorder="1" applyAlignment="1" applyProtection="1">
      <alignment horizontal="center" vertical="center"/>
      <protection locked="0"/>
    </xf>
    <xf numFmtId="0" fontId="19" fillId="39" borderId="244" xfId="0" applyFont="1" applyFill="1" applyBorder="1" applyAlignment="1" applyProtection="1">
      <alignment horizontal="center" vertical="center"/>
      <protection locked="0"/>
    </xf>
    <xf numFmtId="0" fontId="19" fillId="39" borderId="245" xfId="0" applyFont="1" applyFill="1" applyBorder="1" applyAlignment="1" applyProtection="1">
      <alignment horizontal="center" vertical="center"/>
      <protection locked="0"/>
    </xf>
    <xf numFmtId="0" fontId="19" fillId="40" borderId="246" xfId="0" applyFont="1" applyFill="1" applyBorder="1" applyAlignment="1" applyProtection="1">
      <alignment horizontal="center" vertical="center"/>
      <protection locked="0"/>
    </xf>
    <xf numFmtId="0" fontId="19" fillId="40" borderId="244" xfId="0" applyFont="1" applyFill="1" applyBorder="1" applyAlignment="1" applyProtection="1">
      <alignment horizontal="center" vertical="center"/>
      <protection locked="0"/>
    </xf>
    <xf numFmtId="0" fontId="19" fillId="40" borderId="245" xfId="0" applyFont="1" applyFill="1" applyBorder="1" applyAlignment="1" applyProtection="1">
      <alignment horizontal="center" vertical="center"/>
      <protection locked="0"/>
    </xf>
    <xf numFmtId="0" fontId="65" fillId="0" borderId="164" xfId="0" applyFont="1" applyFill="1" applyBorder="1" applyAlignment="1" applyProtection="1">
      <alignment horizontal="center" vertical="center"/>
      <protection locked="0"/>
    </xf>
    <xf numFmtId="0" fontId="65" fillId="0" borderId="165" xfId="0" applyFont="1" applyFill="1" applyBorder="1" applyAlignment="1" applyProtection="1">
      <alignment horizontal="center" vertical="center"/>
      <protection locked="0"/>
    </xf>
    <xf numFmtId="0" fontId="65" fillId="0" borderId="247" xfId="0" applyFont="1" applyFill="1" applyBorder="1" applyAlignment="1" applyProtection="1">
      <alignment horizontal="center" vertical="center"/>
      <protection locked="0"/>
    </xf>
    <xf numFmtId="0" fontId="26" fillId="0" borderId="248" xfId="0" applyFont="1" applyBorder="1" applyAlignment="1">
      <alignment horizontal="center" vertical="center"/>
    </xf>
    <xf numFmtId="0" fontId="26" fillId="0" borderId="204" xfId="0" applyFont="1" applyBorder="1" applyAlignment="1">
      <alignment horizontal="center" vertical="center"/>
    </xf>
    <xf numFmtId="0" fontId="26" fillId="0" borderId="249" xfId="0" applyFont="1" applyBorder="1" applyAlignment="1">
      <alignment horizontal="center" vertical="center"/>
    </xf>
    <xf numFmtId="0" fontId="26" fillId="0" borderId="250" xfId="0" applyFont="1" applyBorder="1" applyAlignment="1">
      <alignment horizontal="center" vertical="center"/>
    </xf>
    <xf numFmtId="0" fontId="26" fillId="0" borderId="251" xfId="0" applyFont="1" applyBorder="1" applyAlignment="1">
      <alignment horizontal="center" vertical="center"/>
    </xf>
    <xf numFmtId="0" fontId="26" fillId="0" borderId="249" xfId="0" applyFont="1" applyFill="1" applyBorder="1" applyAlignment="1">
      <alignment horizontal="center" vertical="center"/>
    </xf>
    <xf numFmtId="0" fontId="26" fillId="0" borderId="250" xfId="0" applyFont="1" applyFill="1" applyBorder="1" applyAlignment="1">
      <alignment horizontal="center" vertical="center"/>
    </xf>
    <xf numFmtId="0" fontId="26" fillId="0" borderId="189" xfId="0" applyFont="1" applyFill="1" applyBorder="1" applyAlignment="1">
      <alignment horizontal="center" vertical="center"/>
    </xf>
    <xf numFmtId="0" fontId="26" fillId="0" borderId="252" xfId="0" applyFont="1" applyBorder="1" applyAlignment="1">
      <alignment horizontal="center" vertical="center"/>
    </xf>
    <xf numFmtId="166" fontId="0" fillId="0" borderId="155" xfId="0" applyNumberFormat="1" applyBorder="1" applyAlignment="1">
      <alignment horizontal="center" vertical="center"/>
    </xf>
    <xf numFmtId="0" fontId="0" fillId="0" borderId="253" xfId="0" applyBorder="1" applyAlignment="1">
      <alignment horizontal="center" vertical="center"/>
    </xf>
    <xf numFmtId="0" fontId="0" fillId="0" borderId="254" xfId="0" applyBorder="1" applyAlignment="1">
      <alignment horizontal="center" vertical="center"/>
    </xf>
    <xf numFmtId="0" fontId="0" fillId="0" borderId="255" xfId="0" applyBorder="1" applyAlignment="1">
      <alignment horizontal="center" vertical="center"/>
    </xf>
    <xf numFmtId="0" fontId="0" fillId="0" borderId="256" xfId="0" applyBorder="1" applyAlignment="1">
      <alignment horizontal="center" vertical="center"/>
    </xf>
    <xf numFmtId="0" fontId="0" fillId="0" borderId="235" xfId="0" applyBorder="1" applyAlignment="1">
      <alignment horizontal="center" vertical="center"/>
    </xf>
    <xf numFmtId="0" fontId="0" fillId="0" borderId="257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8" fillId="0" borderId="155" xfId="0" applyFont="1" applyBorder="1" applyAlignment="1">
      <alignment horizontal="center" vertical="center"/>
    </xf>
    <xf numFmtId="0" fontId="0" fillId="0" borderId="239" xfId="0" applyBorder="1" applyAlignment="1">
      <alignment horizontal="center" vertical="center"/>
    </xf>
    <xf numFmtId="0" fontId="0" fillId="0" borderId="240" xfId="0" applyBorder="1" applyAlignment="1">
      <alignment horizontal="center" vertical="center"/>
    </xf>
    <xf numFmtId="0" fontId="0" fillId="0" borderId="241" xfId="0" applyBorder="1" applyAlignment="1">
      <alignment horizontal="center" vertical="center"/>
    </xf>
    <xf numFmtId="0" fontId="0" fillId="0" borderId="258" xfId="0" applyBorder="1" applyAlignment="1">
      <alignment horizontal="center" vertical="center"/>
    </xf>
    <xf numFmtId="0" fontId="0" fillId="0" borderId="228" xfId="0" applyBorder="1" applyAlignment="1">
      <alignment horizontal="center" vertical="center"/>
    </xf>
    <xf numFmtId="0" fontId="0" fillId="0" borderId="227" xfId="0" applyBorder="1" applyAlignment="1">
      <alignment horizontal="center" vertical="center"/>
    </xf>
    <xf numFmtId="0" fontId="0" fillId="0" borderId="230" xfId="0" applyBorder="1" applyAlignment="1">
      <alignment horizontal="center" vertical="center"/>
    </xf>
    <xf numFmtId="0" fontId="0" fillId="0" borderId="259" xfId="0" applyBorder="1" applyAlignment="1">
      <alignment horizontal="center" vertical="center"/>
    </xf>
    <xf numFmtId="20" fontId="0" fillId="0" borderId="228" xfId="0" applyNumberFormat="1" applyBorder="1" applyAlignment="1">
      <alignment horizontal="center" vertical="center"/>
    </xf>
    <xf numFmtId="20" fontId="0" fillId="0" borderId="227" xfId="0" applyNumberFormat="1" applyBorder="1" applyAlignment="1">
      <alignment horizontal="center" vertical="center"/>
    </xf>
    <xf numFmtId="20" fontId="0" fillId="0" borderId="230" xfId="0" applyNumberFormat="1" applyBorder="1" applyAlignment="1">
      <alignment horizontal="center" vertical="center"/>
    </xf>
    <xf numFmtId="20" fontId="0" fillId="0" borderId="259" xfId="0" applyNumberFormat="1" applyBorder="1" applyAlignment="1">
      <alignment horizontal="center" vertical="center"/>
    </xf>
    <xf numFmtId="20" fontId="0" fillId="0" borderId="249" xfId="0" applyNumberFormat="1" applyBorder="1" applyAlignment="1">
      <alignment horizontal="center" vertical="center"/>
    </xf>
    <xf numFmtId="20" fontId="0" fillId="0" borderId="250" xfId="0" applyNumberFormat="1" applyBorder="1" applyAlignment="1">
      <alignment horizontal="center" vertical="center"/>
    </xf>
    <xf numFmtId="20" fontId="0" fillId="0" borderId="251" xfId="0" applyNumberFormat="1" applyBorder="1" applyAlignment="1">
      <alignment horizontal="center" vertical="center"/>
    </xf>
    <xf numFmtId="20" fontId="0" fillId="0" borderId="260" xfId="0" applyNumberFormat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25" fillId="41" borderId="0" xfId="0" applyFont="1" applyFill="1" applyBorder="1" applyAlignment="1">
      <alignment horizontal="center" vertical="center"/>
    </xf>
    <xf numFmtId="1" fontId="8" fillId="0" borderId="155" xfId="0" applyNumberFormat="1" applyFont="1" applyBorder="1" applyAlignment="1">
      <alignment horizontal="center" vertical="center"/>
    </xf>
    <xf numFmtId="166" fontId="52" fillId="0" borderId="261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19" borderId="64" xfId="0" applyFont="1" applyFill="1" applyBorder="1" applyAlignment="1">
      <alignment horizontal="center" vertical="center" wrapText="1"/>
    </xf>
    <xf numFmtId="0" fontId="11" fillId="20" borderId="0" xfId="0" applyFont="1" applyFill="1" applyAlignment="1">
      <alignment vertical="center" wrapText="1"/>
    </xf>
    <xf numFmtId="0" fontId="17" fillId="21" borderId="262" xfId="0" applyFont="1" applyFill="1" applyBorder="1" applyAlignment="1">
      <alignment horizontal="center" vertical="center" textRotation="90" wrapText="1"/>
    </xf>
    <xf numFmtId="9" fontId="24" fillId="21" borderId="16" xfId="0" applyNumberFormat="1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Fill="1" applyBorder="1" applyAlignment="1" applyProtection="1">
      <alignment horizontal="center" vertical="center" wrapText="1"/>
      <protection locked="0"/>
    </xf>
    <xf numFmtId="0" fontId="8" fillId="42" borderId="51" xfId="0" applyFont="1" applyFill="1" applyBorder="1" applyAlignment="1" applyProtection="1">
      <alignment horizontal="center" vertical="center" wrapText="1"/>
      <protection locked="0"/>
    </xf>
    <xf numFmtId="0" fontId="8" fillId="42" borderId="52" xfId="0" applyFont="1" applyFill="1" applyBorder="1" applyAlignment="1" applyProtection="1">
      <alignment horizontal="center" vertical="center" wrapText="1"/>
      <protection locked="0"/>
    </xf>
    <xf numFmtId="0" fontId="8" fillId="42" borderId="53" xfId="0" applyFont="1" applyFill="1" applyBorder="1" applyAlignment="1" applyProtection="1">
      <alignment horizontal="center" vertical="center" wrapText="1"/>
      <protection locked="0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8" fillId="17" borderId="43" xfId="0" applyFont="1" applyFill="1" applyBorder="1" applyAlignment="1" applyProtection="1">
      <alignment horizontal="center" vertical="center" wrapText="1"/>
      <protection locked="0"/>
    </xf>
    <xf numFmtId="0" fontId="8" fillId="17" borderId="44" xfId="0" applyFont="1" applyFill="1" applyBorder="1" applyAlignment="1" applyProtection="1">
      <alignment horizontal="center" vertical="center" wrapText="1"/>
      <protection locked="0"/>
    </xf>
    <xf numFmtId="0" fontId="100" fillId="17" borderId="47" xfId="0" applyFont="1" applyFill="1" applyBorder="1" applyAlignment="1" applyProtection="1">
      <alignment horizontal="center" vertical="center" wrapText="1"/>
      <protection locked="0"/>
    </xf>
    <xf numFmtId="0" fontId="8" fillId="17" borderId="48" xfId="0" applyFont="1" applyFill="1" applyBorder="1" applyAlignment="1" applyProtection="1">
      <alignment horizontal="center" vertical="center" wrapText="1"/>
      <protection locked="0"/>
    </xf>
    <xf numFmtId="0" fontId="8" fillId="17" borderId="47" xfId="0" applyFont="1" applyFill="1" applyBorder="1" applyAlignment="1" applyProtection="1">
      <alignment horizontal="center" vertical="center" wrapText="1"/>
      <protection locked="0"/>
    </xf>
    <xf numFmtId="1" fontId="19" fillId="43" borderId="257" xfId="0" applyNumberFormat="1" applyFont="1" applyFill="1" applyBorder="1" applyAlignment="1" applyProtection="1">
      <alignment horizontal="center" vertical="center" textRotation="90" wrapText="1"/>
      <protection locked="0"/>
    </xf>
    <xf numFmtId="1" fontId="84" fillId="5" borderId="236" xfId="0" applyNumberFormat="1" applyFont="1" applyFill="1" applyBorder="1" applyAlignment="1" applyProtection="1">
      <alignment horizontal="center" vertical="center" textRotation="90" wrapText="1"/>
      <protection locked="0"/>
    </xf>
    <xf numFmtId="1" fontId="19" fillId="5" borderId="237" xfId="0" applyNumberFormat="1" applyFont="1" applyFill="1" applyBorder="1" applyAlignment="1" applyProtection="1">
      <alignment horizontal="center" vertical="center" textRotation="90" wrapText="1"/>
      <protection locked="0"/>
    </xf>
    <xf numFmtId="1" fontId="19" fillId="5" borderId="238" xfId="0" applyNumberFormat="1" applyFont="1" applyFill="1" applyBorder="1" applyAlignment="1" applyProtection="1">
      <alignment horizontal="center" vertical="center" textRotation="90" wrapText="1"/>
      <protection locked="0"/>
    </xf>
    <xf numFmtId="0" fontId="85" fillId="5" borderId="243" xfId="0" applyFont="1" applyFill="1" applyBorder="1" applyAlignment="1" applyProtection="1">
      <alignment horizontal="center" vertical="center"/>
      <protection locked="0"/>
    </xf>
    <xf numFmtId="0" fontId="86" fillId="5" borderId="244" xfId="0" applyFont="1" applyFill="1" applyBorder="1" applyAlignment="1" applyProtection="1">
      <alignment horizontal="center" vertical="center"/>
      <protection locked="0"/>
    </xf>
    <xf numFmtId="0" fontId="86" fillId="5" borderId="245" xfId="0" applyFont="1" applyFill="1" applyBorder="1" applyAlignment="1" applyProtection="1">
      <alignment horizontal="center" vertical="center"/>
      <protection locked="0"/>
    </xf>
    <xf numFmtId="0" fontId="85" fillId="5" borderId="225" xfId="0" applyFont="1" applyFill="1" applyBorder="1" applyAlignment="1" applyProtection="1">
      <alignment horizontal="center" vertical="center"/>
      <protection locked="0"/>
    </xf>
    <xf numFmtId="0" fontId="86" fillId="5" borderId="215" xfId="0" applyFont="1" applyFill="1" applyBorder="1" applyAlignment="1" applyProtection="1">
      <alignment horizontal="center" vertical="center"/>
      <protection locked="0"/>
    </xf>
    <xf numFmtId="0" fontId="86" fillId="5" borderId="216" xfId="0" applyFont="1" applyFill="1" applyBorder="1" applyAlignment="1" applyProtection="1">
      <alignment horizontal="center" vertical="center"/>
      <protection locked="0"/>
    </xf>
    <xf numFmtId="0" fontId="86" fillId="5" borderId="225" xfId="0" applyFont="1" applyFill="1" applyBorder="1" applyAlignment="1" applyProtection="1">
      <alignment horizontal="center" vertical="center"/>
      <protection locked="0"/>
    </xf>
    <xf numFmtId="0" fontId="86" fillId="5" borderId="226" xfId="0" applyFont="1" applyFill="1" applyBorder="1" applyAlignment="1" applyProtection="1">
      <alignment horizontal="center" vertical="center"/>
      <protection locked="0"/>
    </xf>
    <xf numFmtId="0" fontId="86" fillId="5" borderId="218" xfId="0" applyFont="1" applyFill="1" applyBorder="1" applyAlignment="1" applyProtection="1">
      <alignment horizontal="center" vertical="center"/>
      <protection locked="0"/>
    </xf>
    <xf numFmtId="0" fontId="86" fillId="5" borderId="219" xfId="0" applyFont="1" applyFill="1" applyBorder="1" applyAlignment="1" applyProtection="1">
      <alignment horizontal="center" vertical="center"/>
      <protection locked="0"/>
    </xf>
    <xf numFmtId="1" fontId="84" fillId="38" borderId="263" xfId="0" applyNumberFormat="1" applyFont="1" applyFill="1" applyBorder="1" applyAlignment="1" applyProtection="1">
      <alignment horizontal="center" vertical="center" textRotation="90" wrapText="1"/>
      <protection locked="0"/>
    </xf>
    <xf numFmtId="0" fontId="26" fillId="0" borderId="264" xfId="0" applyFont="1" applyFill="1" applyBorder="1" applyAlignment="1">
      <alignment horizontal="center" vertical="center"/>
    </xf>
    <xf numFmtId="0" fontId="26" fillId="0" borderId="265" xfId="0" applyFont="1" applyFill="1" applyBorder="1" applyAlignment="1">
      <alignment horizontal="center" vertical="center"/>
    </xf>
    <xf numFmtId="0" fontId="26" fillId="0" borderId="266" xfId="0" applyFont="1" applyFill="1" applyBorder="1" applyAlignment="1">
      <alignment horizontal="center" vertical="center"/>
    </xf>
    <xf numFmtId="1" fontId="84" fillId="5" borderId="263" xfId="0" applyNumberFormat="1" applyFont="1" applyFill="1" applyBorder="1" applyAlignment="1" applyProtection="1">
      <alignment horizontal="center" vertical="center" textRotation="90" wrapText="1"/>
      <protection locked="0"/>
    </xf>
    <xf numFmtId="0" fontId="45" fillId="0" borderId="227" xfId="0" applyFont="1" applyFill="1" applyBorder="1" applyAlignment="1">
      <alignment horizontal="center" vertical="center" wrapText="1"/>
    </xf>
    <xf numFmtId="0" fontId="8" fillId="5" borderId="227" xfId="0" applyFont="1" applyFill="1" applyBorder="1" applyAlignment="1">
      <alignment horizontal="center" vertical="center" wrapText="1"/>
    </xf>
    <xf numFmtId="0" fontId="8" fillId="0" borderId="227" xfId="0" applyFont="1" applyFill="1" applyBorder="1" applyAlignment="1">
      <alignment horizontal="center" vertical="center" wrapText="1"/>
    </xf>
    <xf numFmtId="0" fontId="8" fillId="39" borderId="227" xfId="0" applyFont="1" applyFill="1" applyBorder="1" applyAlignment="1">
      <alignment horizontal="center" vertical="center" wrapText="1"/>
    </xf>
    <xf numFmtId="0" fontId="8" fillId="38" borderId="239" xfId="0" applyFont="1" applyFill="1" applyBorder="1" applyAlignment="1">
      <alignment horizontal="center" vertical="center" wrapText="1"/>
    </xf>
    <xf numFmtId="0" fontId="8" fillId="38" borderId="240" xfId="0" applyFont="1" applyFill="1" applyBorder="1" applyAlignment="1">
      <alignment horizontal="center" vertical="center" wrapText="1"/>
    </xf>
    <xf numFmtId="0" fontId="45" fillId="0" borderId="242" xfId="0" applyFont="1" applyFill="1" applyBorder="1" applyAlignment="1">
      <alignment horizontal="center" vertical="center" wrapText="1"/>
    </xf>
    <xf numFmtId="0" fontId="8" fillId="5" borderId="228" xfId="0" applyFont="1" applyFill="1" applyBorder="1" applyAlignment="1">
      <alignment horizontal="center" vertical="center" wrapText="1"/>
    </xf>
    <xf numFmtId="0" fontId="8" fillId="0" borderId="229" xfId="0" applyFont="1" applyFill="1" applyBorder="1" applyAlignment="1">
      <alignment horizontal="center" vertical="center" wrapText="1"/>
    </xf>
    <xf numFmtId="0" fontId="8" fillId="39" borderId="228" xfId="0" applyFont="1" applyFill="1" applyBorder="1" applyAlignment="1">
      <alignment horizontal="center" vertical="center" wrapText="1"/>
    </xf>
    <xf numFmtId="0" fontId="8" fillId="39" borderId="229" xfId="0" applyFont="1" applyFill="1" applyBorder="1" applyAlignment="1">
      <alignment horizontal="center" vertical="center" wrapText="1"/>
    </xf>
    <xf numFmtId="0" fontId="45" fillId="0" borderId="240" xfId="0" applyFont="1" applyFill="1" applyBorder="1" applyAlignment="1">
      <alignment horizontal="center" vertical="center" wrapText="1"/>
    </xf>
    <xf numFmtId="0" fontId="8" fillId="38" borderId="242" xfId="0" applyFont="1" applyFill="1" applyBorder="1" applyAlignment="1">
      <alignment horizontal="center" vertical="center" wrapText="1"/>
    </xf>
    <xf numFmtId="0" fontId="45" fillId="0" borderId="228" xfId="0" applyFont="1" applyFill="1" applyBorder="1" applyAlignment="1">
      <alignment horizontal="center" vertical="center" wrapText="1"/>
    </xf>
    <xf numFmtId="0" fontId="45" fillId="0" borderId="229" xfId="0" applyFont="1" applyFill="1" applyBorder="1" applyAlignment="1">
      <alignment horizontal="center" vertical="center" wrapText="1"/>
    </xf>
    <xf numFmtId="0" fontId="8" fillId="0" borderId="228" xfId="0" applyFont="1" applyFill="1" applyBorder="1" applyAlignment="1">
      <alignment horizontal="center" vertical="center" wrapText="1"/>
    </xf>
    <xf numFmtId="0" fontId="45" fillId="0" borderId="239" xfId="0" applyFont="1" applyFill="1" applyBorder="1" applyAlignment="1">
      <alignment horizontal="center" vertical="center" wrapText="1"/>
    </xf>
    <xf numFmtId="0" fontId="8" fillId="5" borderId="229" xfId="0" applyFont="1" applyFill="1" applyBorder="1" applyAlignment="1">
      <alignment horizontal="center" vertical="center" wrapText="1"/>
    </xf>
    <xf numFmtId="0" fontId="8" fillId="43" borderId="249" xfId="0" applyFont="1" applyFill="1" applyBorder="1" applyAlignment="1">
      <alignment horizontal="center" vertical="center" wrapText="1"/>
    </xf>
    <xf numFmtId="0" fontId="8" fillId="43" borderId="250" xfId="0" applyFont="1" applyFill="1" applyBorder="1" applyAlignment="1">
      <alignment horizontal="center" vertical="center" wrapText="1"/>
    </xf>
    <xf numFmtId="0" fontId="8" fillId="0" borderId="189" xfId="0" applyFont="1" applyFill="1" applyBorder="1" applyAlignment="1">
      <alignment horizontal="center" vertical="center" wrapText="1"/>
    </xf>
    <xf numFmtId="0" fontId="8" fillId="0" borderId="249" xfId="0" applyFont="1" applyFill="1" applyBorder="1" applyAlignment="1">
      <alignment horizontal="center" vertical="center" wrapText="1"/>
    </xf>
    <xf numFmtId="0" fontId="8" fillId="0" borderId="250" xfId="0" applyFont="1" applyFill="1" applyBorder="1" applyAlignment="1">
      <alignment horizontal="center" vertical="center" wrapText="1"/>
    </xf>
    <xf numFmtId="0" fontId="8" fillId="43" borderId="189" xfId="0" applyFont="1" applyFill="1" applyBorder="1" applyAlignment="1">
      <alignment horizontal="center" vertical="center" wrapText="1"/>
    </xf>
    <xf numFmtId="0" fontId="0" fillId="0" borderId="267" xfId="0" applyFont="1" applyFill="1" applyBorder="1" applyAlignment="1" applyProtection="1">
      <alignment horizontal="center" vertical="center" textRotation="90" wrapText="1"/>
      <protection locked="0"/>
    </xf>
    <xf numFmtId="0" fontId="0" fillId="0" borderId="268" xfId="0" applyFont="1" applyFill="1" applyBorder="1" applyAlignment="1" applyProtection="1">
      <alignment horizontal="center" vertical="center" textRotation="90" wrapText="1"/>
      <protection locked="0"/>
    </xf>
    <xf numFmtId="0" fontId="0" fillId="0" borderId="269" xfId="0" applyFont="1" applyFill="1" applyBorder="1" applyAlignment="1" applyProtection="1">
      <alignment horizontal="center" vertical="center" textRotation="90" wrapText="1"/>
      <protection locked="0"/>
    </xf>
    <xf numFmtId="0" fontId="0" fillId="0" borderId="268" xfId="0" applyFill="1" applyBorder="1" applyAlignment="1" applyProtection="1">
      <alignment horizontal="center" vertical="center" textRotation="90" wrapText="1"/>
      <protection locked="0"/>
    </xf>
    <xf numFmtId="0" fontId="0" fillId="0" borderId="269" xfId="0" applyFill="1" applyBorder="1" applyAlignment="1" applyProtection="1">
      <alignment horizontal="center" vertical="center" textRotation="90" wrapText="1"/>
      <protection locked="0"/>
    </xf>
    <xf numFmtId="0" fontId="26" fillId="0" borderId="270" xfId="0" applyFont="1" applyBorder="1" applyAlignment="1">
      <alignment horizontal="center" vertical="center"/>
    </xf>
    <xf numFmtId="0" fontId="26" fillId="0" borderId="271" xfId="0" applyFont="1" applyBorder="1" applyAlignment="1">
      <alignment horizontal="center" vertical="center"/>
    </xf>
    <xf numFmtId="1" fontId="84" fillId="38" borderId="15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45" xfId="0" applyFont="1" applyFill="1" applyBorder="1" applyAlignment="1" applyProtection="1">
      <alignment horizontal="center" vertical="center" textRotation="90" wrapText="1"/>
      <protection locked="0"/>
    </xf>
    <xf numFmtId="0" fontId="0" fillId="0" borderId="146" xfId="0" applyFont="1" applyFill="1" applyBorder="1" applyAlignment="1" applyProtection="1">
      <alignment horizontal="center" vertical="center" textRotation="90" wrapText="1"/>
      <protection locked="0"/>
    </xf>
    <xf numFmtId="0" fontId="0" fillId="0" borderId="146" xfId="0" applyFill="1" applyBorder="1" applyAlignment="1" applyProtection="1">
      <alignment horizontal="center" vertical="center" textRotation="90" wrapText="1"/>
      <protection locked="0"/>
    </xf>
    <xf numFmtId="0" fontId="0" fillId="0" borderId="272" xfId="0" applyFont="1" applyFill="1" applyBorder="1" applyAlignment="1" applyProtection="1">
      <alignment horizontal="center" vertical="center" textRotation="90" wrapText="1"/>
      <protection locked="0"/>
    </xf>
    <xf numFmtId="0" fontId="65" fillId="0" borderId="273" xfId="0" applyFont="1" applyFill="1" applyBorder="1" applyAlignment="1" applyProtection="1">
      <alignment horizontal="center" vertical="center"/>
      <protection locked="0"/>
    </xf>
    <xf numFmtId="0" fontId="65" fillId="0" borderId="274" xfId="0" applyFont="1" applyFill="1" applyBorder="1" applyAlignment="1" applyProtection="1">
      <alignment horizontal="center" vertical="center"/>
      <protection locked="0"/>
    </xf>
    <xf numFmtId="0" fontId="65" fillId="0" borderId="275" xfId="0" applyFont="1" applyFill="1" applyBorder="1" applyAlignment="1" applyProtection="1">
      <alignment horizontal="center" vertical="center"/>
      <protection locked="0"/>
    </xf>
    <xf numFmtId="0" fontId="0" fillId="0" borderId="276" xfId="0" applyFont="1" applyFill="1" applyBorder="1" applyAlignment="1" applyProtection="1">
      <alignment horizontal="center" vertical="center" textRotation="90" wrapText="1"/>
      <protection locked="0"/>
    </xf>
    <xf numFmtId="0" fontId="65" fillId="0" borderId="277" xfId="0" applyFont="1" applyFill="1" applyBorder="1" applyAlignment="1" applyProtection="1">
      <alignment horizontal="center" vertical="center"/>
      <protection locked="0"/>
    </xf>
    <xf numFmtId="0" fontId="65" fillId="0" borderId="278" xfId="0" applyFont="1" applyFill="1" applyBorder="1" applyAlignment="1" applyProtection="1">
      <alignment horizontal="center" vertical="center"/>
      <protection locked="0"/>
    </xf>
    <xf numFmtId="0" fontId="65" fillId="0" borderId="279" xfId="0" applyFont="1" applyFill="1" applyBorder="1" applyAlignment="1" applyProtection="1">
      <alignment horizontal="center" vertical="center"/>
      <protection locked="0"/>
    </xf>
    <xf numFmtId="0" fontId="0" fillId="0" borderId="280" xfId="0" applyFont="1" applyFill="1" applyBorder="1" applyAlignment="1" applyProtection="1">
      <alignment horizontal="center" vertical="center" textRotation="90" wrapText="1"/>
      <protection locked="0"/>
    </xf>
    <xf numFmtId="0" fontId="65" fillId="0" borderId="172" xfId="0" applyFont="1" applyFill="1" applyBorder="1" applyAlignment="1" applyProtection="1">
      <alignment horizontal="center" vertical="center"/>
      <protection locked="0"/>
    </xf>
    <xf numFmtId="0" fontId="65" fillId="0" borderId="162" xfId="0" applyFont="1" applyFill="1" applyBorder="1" applyAlignment="1" applyProtection="1">
      <alignment horizontal="center" vertical="center"/>
      <protection locked="0"/>
    </xf>
    <xf numFmtId="0" fontId="65" fillId="0" borderId="166" xfId="0" applyFont="1" applyFill="1" applyBorder="1" applyAlignment="1" applyProtection="1">
      <alignment horizontal="center" vertical="center"/>
      <protection locked="0"/>
    </xf>
    <xf numFmtId="1" fontId="19" fillId="40" borderId="155" xfId="0" applyNumberFormat="1" applyFont="1" applyFill="1" applyBorder="1" applyAlignment="1" applyProtection="1">
      <alignment horizontal="center" vertical="center" textRotation="90" wrapText="1"/>
      <protection locked="0"/>
    </xf>
    <xf numFmtId="0" fontId="52" fillId="0" borderId="281" xfId="0" applyFont="1" applyFill="1" applyBorder="1" applyAlignment="1">
      <alignment horizontal="center" vertical="center"/>
    </xf>
    <xf numFmtId="0" fontId="53" fillId="0" borderId="20" xfId="0" applyFont="1" applyFill="1" applyBorder="1" applyAlignment="1" applyProtection="1">
      <alignment horizontal="center" vertical="center"/>
      <protection locked="0"/>
    </xf>
    <xf numFmtId="0" fontId="53" fillId="0" borderId="81" xfId="0" applyFont="1" applyFill="1" applyBorder="1" applyAlignment="1" applyProtection="1">
      <alignment horizontal="center" vertical="center"/>
      <protection locked="0"/>
    </xf>
    <xf numFmtId="0" fontId="52" fillId="0" borderId="85" xfId="0" applyFont="1" applyFill="1" applyBorder="1" applyAlignment="1" applyProtection="1">
      <alignment horizontal="center" vertical="center" wrapText="1"/>
      <protection locked="0"/>
    </xf>
    <xf numFmtId="0" fontId="52" fillId="0" borderId="95" xfId="0" applyFont="1" applyFill="1" applyBorder="1" applyAlignment="1">
      <alignment horizontal="center" vertical="center" wrapText="1"/>
    </xf>
    <xf numFmtId="0" fontId="52" fillId="0" borderId="282" xfId="0" applyFont="1" applyFill="1" applyBorder="1" applyAlignment="1">
      <alignment horizontal="center" vertical="center" wrapText="1"/>
    </xf>
    <xf numFmtId="0" fontId="65" fillId="0" borderId="283" xfId="0" applyFont="1" applyFill="1" applyBorder="1" applyAlignment="1" applyProtection="1">
      <alignment horizontal="center" vertical="center"/>
      <protection locked="0"/>
    </xf>
    <xf numFmtId="0" fontId="65" fillId="0" borderId="284" xfId="0" applyFont="1" applyFill="1" applyBorder="1" applyAlignment="1" applyProtection="1">
      <alignment horizontal="center" vertical="center"/>
      <protection locked="0"/>
    </xf>
    <xf numFmtId="0" fontId="65" fillId="0" borderId="285" xfId="0" applyFont="1" applyFill="1" applyBorder="1" applyAlignment="1" applyProtection="1">
      <alignment horizontal="center" vertical="center"/>
      <protection locked="0"/>
    </xf>
    <xf numFmtId="0" fontId="65" fillId="0" borderId="286" xfId="0" applyFont="1" applyFill="1" applyBorder="1" applyAlignment="1" applyProtection="1">
      <alignment horizontal="center" vertical="center"/>
      <protection locked="0"/>
    </xf>
    <xf numFmtId="0" fontId="65" fillId="0" borderId="287" xfId="0" applyFont="1" applyFill="1" applyBorder="1" applyAlignment="1" applyProtection="1">
      <alignment horizontal="center" vertical="center"/>
      <protection locked="0"/>
    </xf>
    <xf numFmtId="0" fontId="65" fillId="0" borderId="288" xfId="0" applyFont="1" applyFill="1" applyBorder="1" applyAlignment="1" applyProtection="1">
      <alignment horizontal="center" vertical="center"/>
      <protection locked="0"/>
    </xf>
    <xf numFmtId="0" fontId="26" fillId="0" borderId="289" xfId="0" applyFont="1" applyBorder="1" applyAlignment="1">
      <alignment horizontal="center" vertical="center"/>
    </xf>
    <xf numFmtId="0" fontId="26" fillId="0" borderId="290" xfId="0" applyFont="1" applyBorder="1" applyAlignment="1">
      <alignment horizontal="center" vertical="center"/>
    </xf>
    <xf numFmtId="0" fontId="26" fillId="0" borderId="291" xfId="0" applyFont="1" applyBorder="1" applyAlignment="1">
      <alignment horizontal="center" vertical="center"/>
    </xf>
    <xf numFmtId="0" fontId="26" fillId="0" borderId="292" xfId="0" applyFont="1" applyBorder="1" applyAlignment="1">
      <alignment horizontal="center" vertical="center"/>
    </xf>
    <xf numFmtId="0" fontId="86" fillId="38" borderId="293" xfId="0" applyFont="1" applyFill="1" applyBorder="1" applyAlignment="1" applyProtection="1">
      <alignment horizontal="center" vertical="center"/>
      <protection locked="0"/>
    </xf>
    <xf numFmtId="0" fontId="86" fillId="38" borderId="294" xfId="0" applyFont="1" applyFill="1" applyBorder="1" applyAlignment="1" applyProtection="1">
      <alignment horizontal="center" vertical="center"/>
      <protection locked="0"/>
    </xf>
    <xf numFmtId="0" fontId="86" fillId="38" borderId="295" xfId="0" applyFont="1" applyFill="1" applyBorder="1" applyAlignment="1" applyProtection="1">
      <alignment horizontal="center" vertical="center"/>
      <protection locked="0"/>
    </xf>
    <xf numFmtId="0" fontId="86" fillId="5" borderId="293" xfId="0" applyFont="1" applyFill="1" applyBorder="1" applyAlignment="1" applyProtection="1">
      <alignment horizontal="center" vertical="center"/>
      <protection locked="0"/>
    </xf>
    <xf numFmtId="0" fontId="86" fillId="5" borderId="294" xfId="0" applyFont="1" applyFill="1" applyBorder="1" applyAlignment="1" applyProtection="1">
      <alignment horizontal="center" vertical="center"/>
      <protection locked="0"/>
    </xf>
    <xf numFmtId="0" fontId="86" fillId="5" borderId="295" xfId="0" applyFont="1" applyFill="1" applyBorder="1" applyAlignment="1" applyProtection="1">
      <alignment horizontal="center" vertical="center"/>
      <protection locked="0"/>
    </xf>
    <xf numFmtId="0" fontId="19" fillId="39" borderId="296" xfId="0" applyFont="1" applyFill="1" applyBorder="1" applyAlignment="1" applyProtection="1">
      <alignment horizontal="center" vertical="center"/>
      <protection locked="0"/>
    </xf>
    <xf numFmtId="0" fontId="19" fillId="39" borderId="294" xfId="0" applyFont="1" applyFill="1" applyBorder="1" applyAlignment="1" applyProtection="1">
      <alignment horizontal="center" vertical="center"/>
      <protection locked="0"/>
    </xf>
    <xf numFmtId="0" fontId="19" fillId="39" borderId="295" xfId="0" applyFont="1" applyFill="1" applyBorder="1" applyAlignment="1" applyProtection="1">
      <alignment horizontal="center" vertical="center"/>
      <protection locked="0"/>
    </xf>
    <xf numFmtId="0" fontId="19" fillId="40" borderId="296" xfId="0" applyFont="1" applyFill="1" applyBorder="1" applyAlignment="1" applyProtection="1">
      <alignment horizontal="center" vertical="center"/>
      <protection locked="0"/>
    </xf>
    <xf numFmtId="0" fontId="19" fillId="40" borderId="294" xfId="0" applyFont="1" applyFill="1" applyBorder="1" applyAlignment="1" applyProtection="1">
      <alignment horizontal="center" vertical="center"/>
      <protection locked="0"/>
    </xf>
    <xf numFmtId="0" fontId="19" fillId="40" borderId="295" xfId="0" applyFont="1" applyFill="1" applyBorder="1" applyAlignment="1" applyProtection="1">
      <alignment horizontal="center" vertical="center"/>
      <protection locked="0"/>
    </xf>
    <xf numFmtId="0" fontId="0" fillId="0" borderId="297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298" xfId="0" applyBorder="1" applyAlignment="1">
      <alignment horizontal="center" vertical="center"/>
    </xf>
    <xf numFmtId="0" fontId="0" fillId="0" borderId="299" xfId="0" applyBorder="1" applyAlignment="1">
      <alignment horizontal="center" vertical="center"/>
    </xf>
    <xf numFmtId="0" fontId="65" fillId="0" borderId="300" xfId="0" applyNumberFormat="1" applyFont="1" applyFill="1" applyBorder="1" applyAlignment="1" applyProtection="1">
      <alignment horizontal="center" vertical="center"/>
      <protection locked="0"/>
    </xf>
    <xf numFmtId="0" fontId="65" fillId="0" borderId="301" xfId="0" applyNumberFormat="1" applyFont="1" applyFill="1" applyBorder="1" applyAlignment="1" applyProtection="1">
      <alignment horizontal="center" vertical="center"/>
      <protection locked="0"/>
    </xf>
    <xf numFmtId="0" fontId="65" fillId="0" borderId="103" xfId="0" applyNumberFormat="1" applyFont="1" applyFill="1" applyBorder="1" applyAlignment="1" applyProtection="1">
      <alignment horizontal="center" vertical="center"/>
      <protection locked="0"/>
    </xf>
    <xf numFmtId="0" fontId="8" fillId="44" borderId="302" xfId="0" applyFont="1" applyFill="1" applyBorder="1" applyAlignment="1">
      <alignment horizontal="center" vertical="center" wrapText="1"/>
    </xf>
    <xf numFmtId="0" fontId="8" fillId="45" borderId="303" xfId="0" applyFont="1" applyFill="1" applyBorder="1" applyAlignment="1">
      <alignment horizontal="center" vertical="center"/>
    </xf>
    <xf numFmtId="0" fontId="8" fillId="44" borderId="304" xfId="0" applyFont="1" applyFill="1" applyBorder="1" applyAlignment="1">
      <alignment horizontal="center" vertical="center" wrapText="1"/>
    </xf>
    <xf numFmtId="0" fontId="8" fillId="44" borderId="303" xfId="0" applyFont="1" applyFill="1" applyBorder="1" applyAlignment="1">
      <alignment horizontal="center" vertical="center" wrapText="1"/>
    </xf>
    <xf numFmtId="0" fontId="8" fillId="24" borderId="302" xfId="0" applyFont="1" applyFill="1" applyBorder="1" applyAlignment="1">
      <alignment horizontal="center" vertical="center"/>
    </xf>
    <xf numFmtId="0" fontId="8" fillId="24" borderId="304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4" fillId="20" borderId="0" xfId="0" applyFont="1" applyFill="1" applyBorder="1" applyAlignment="1">
      <alignment horizontal="center" vertical="center" wrapText="1"/>
    </xf>
    <xf numFmtId="0" fontId="64" fillId="20" borderId="66" xfId="0" applyFont="1" applyFill="1" applyBorder="1" applyAlignment="1">
      <alignment horizontal="center" vertical="center" wrapText="1"/>
    </xf>
    <xf numFmtId="0" fontId="6" fillId="37" borderId="0" xfId="46" applyNumberFormat="1" applyFont="1" applyFill="1" applyBorder="1" applyAlignment="1" applyProtection="1">
      <alignment/>
      <protection/>
    </xf>
    <xf numFmtId="0" fontId="44" fillId="36" borderId="115" xfId="0" applyFont="1" applyFill="1" applyBorder="1" applyAlignment="1">
      <alignment horizontal="center" wrapText="1"/>
    </xf>
    <xf numFmtId="0" fontId="44" fillId="36" borderId="305" xfId="0" applyFont="1" applyFill="1" applyBorder="1" applyAlignment="1">
      <alignment horizontal="center" wrapText="1"/>
    </xf>
    <xf numFmtId="0" fontId="57" fillId="41" borderId="115" xfId="0" applyFont="1" applyFill="1" applyBorder="1" applyAlignment="1">
      <alignment horizontal="center" vertical="center" wrapText="1"/>
    </xf>
    <xf numFmtId="0" fontId="57" fillId="41" borderId="305" xfId="0" applyFont="1" applyFill="1" applyBorder="1" applyAlignment="1">
      <alignment horizontal="center" vertical="center" wrapText="1"/>
    </xf>
    <xf numFmtId="0" fontId="67" fillId="20" borderId="10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67" fillId="20" borderId="0" xfId="0" applyFont="1" applyFill="1" applyBorder="1" applyAlignment="1">
      <alignment horizontal="center" vertical="center" wrapText="1"/>
    </xf>
    <xf numFmtId="0" fontId="13" fillId="46" borderId="47" xfId="0" applyFont="1" applyFill="1" applyBorder="1" applyAlignment="1">
      <alignment horizontal="center" vertical="center" wrapText="1"/>
    </xf>
    <xf numFmtId="0" fontId="16" fillId="0" borderId="306" xfId="0" applyFont="1" applyBorder="1" applyAlignment="1" applyProtection="1">
      <alignment horizontal="center" vertical="center" textRotation="90" wrapText="1"/>
      <protection/>
    </xf>
    <xf numFmtId="0" fontId="16" fillId="0" borderId="209" xfId="0" applyFont="1" applyBorder="1" applyAlignment="1" applyProtection="1">
      <alignment horizontal="center" vertical="center" textRotation="90" wrapText="1"/>
      <protection/>
    </xf>
    <xf numFmtId="0" fontId="16" fillId="0" borderId="207" xfId="0" applyFont="1" applyBorder="1" applyAlignment="1" applyProtection="1">
      <alignment horizontal="center" vertical="center" textRotation="90" wrapText="1"/>
      <protection/>
    </xf>
    <xf numFmtId="0" fontId="25" fillId="41" borderId="0" xfId="0" applyFont="1" applyFill="1" applyBorder="1" applyAlignment="1">
      <alignment horizontal="center" vertical="center"/>
    </xf>
    <xf numFmtId="0" fontId="26" fillId="0" borderId="307" xfId="0" applyFont="1" applyBorder="1" applyAlignment="1">
      <alignment horizontal="center" vertical="center"/>
    </xf>
    <xf numFmtId="0" fontId="13" fillId="47" borderId="230" xfId="0" applyFont="1" applyFill="1" applyBorder="1" applyAlignment="1" applyProtection="1">
      <alignment horizontal="center" vertical="center"/>
      <protection/>
    </xf>
    <xf numFmtId="0" fontId="13" fillId="47" borderId="308" xfId="0" applyFont="1" applyFill="1" applyBorder="1" applyAlignment="1" applyProtection="1">
      <alignment horizontal="center" vertical="center"/>
      <protection/>
    </xf>
    <xf numFmtId="0" fontId="13" fillId="47" borderId="265" xfId="0" applyFont="1" applyFill="1" applyBorder="1" applyAlignment="1" applyProtection="1">
      <alignment horizontal="center" vertical="center"/>
      <protection/>
    </xf>
    <xf numFmtId="0" fontId="14" fillId="40" borderId="230" xfId="0" applyFont="1" applyFill="1" applyBorder="1" applyAlignment="1" applyProtection="1">
      <alignment horizontal="center" vertical="center" wrapText="1"/>
      <protection/>
    </xf>
    <xf numFmtId="0" fontId="14" fillId="40" borderId="265" xfId="0" applyFont="1" applyFill="1" applyBorder="1" applyAlignment="1" applyProtection="1">
      <alignment horizontal="center" vertical="center" wrapText="1"/>
      <protection/>
    </xf>
    <xf numFmtId="0" fontId="15" fillId="39" borderId="230" xfId="0" applyFont="1" applyFill="1" applyBorder="1" applyAlignment="1" applyProtection="1">
      <alignment horizontal="center" vertical="center" wrapText="1"/>
      <protection/>
    </xf>
    <xf numFmtId="0" fontId="15" fillId="39" borderId="265" xfId="0" applyFont="1" applyFill="1" applyBorder="1" applyAlignment="1" applyProtection="1">
      <alignment horizontal="center" vertical="center" wrapText="1"/>
      <protection/>
    </xf>
    <xf numFmtId="0" fontId="14" fillId="48" borderId="230" xfId="0" applyFont="1" applyFill="1" applyBorder="1" applyAlignment="1" applyProtection="1">
      <alignment horizontal="center" vertical="center"/>
      <protection/>
    </xf>
    <xf numFmtId="0" fontId="14" fillId="48" borderId="308" xfId="0" applyFont="1" applyFill="1" applyBorder="1" applyAlignment="1" applyProtection="1">
      <alignment horizontal="center" vertical="center"/>
      <protection/>
    </xf>
    <xf numFmtId="0" fontId="14" fillId="48" borderId="265" xfId="0" applyFont="1" applyFill="1" applyBorder="1" applyAlignment="1" applyProtection="1">
      <alignment horizontal="center" vertical="center"/>
      <protection/>
    </xf>
    <xf numFmtId="0" fontId="8" fillId="49" borderId="303" xfId="0" applyFont="1" applyFill="1" applyBorder="1" applyAlignment="1">
      <alignment horizontal="center" vertical="center"/>
    </xf>
    <xf numFmtId="0" fontId="8" fillId="49" borderId="304" xfId="0" applyFont="1" applyFill="1" applyBorder="1" applyAlignment="1">
      <alignment horizontal="center" vertical="center"/>
    </xf>
    <xf numFmtId="0" fontId="8" fillId="49" borderId="302" xfId="0" applyFont="1" applyFill="1" applyBorder="1" applyAlignment="1">
      <alignment horizontal="center" vertical="center"/>
    </xf>
    <xf numFmtId="0" fontId="8" fillId="24" borderId="303" xfId="0" applyFont="1" applyFill="1" applyBorder="1" applyAlignment="1">
      <alignment horizontal="center" vertical="center"/>
    </xf>
    <xf numFmtId="0" fontId="8" fillId="45" borderId="302" xfId="0" applyFont="1" applyFill="1" applyBorder="1" applyAlignment="1">
      <alignment horizontal="center" vertical="center"/>
    </xf>
    <xf numFmtId="0" fontId="0" fillId="50" borderId="37" xfId="0" applyFill="1" applyBorder="1" applyAlignment="1">
      <alignment horizontal="center" vertical="center"/>
    </xf>
    <xf numFmtId="0" fontId="0" fillId="50" borderId="0" xfId="0" applyFill="1" applyBorder="1" applyAlignment="1">
      <alignment horizontal="center" vertical="center"/>
    </xf>
    <xf numFmtId="0" fontId="66" fillId="20" borderId="0" xfId="0" applyFont="1" applyFill="1" applyBorder="1" applyAlignment="1">
      <alignment horizontal="center" vertical="center" wrapText="1"/>
    </xf>
    <xf numFmtId="0" fontId="11" fillId="22" borderId="0" xfId="0" applyFont="1" applyFill="1" applyBorder="1" applyAlignment="1">
      <alignment horizontal="center" vertical="center"/>
    </xf>
    <xf numFmtId="0" fontId="8" fillId="17" borderId="309" xfId="0" applyFont="1" applyFill="1" applyBorder="1" applyAlignment="1" applyProtection="1">
      <alignment horizontal="center" vertical="center" wrapText="1"/>
      <protection locked="0"/>
    </xf>
    <xf numFmtId="0" fontId="8" fillId="17" borderId="15" xfId="0" applyFont="1" applyFill="1" applyBorder="1" applyAlignment="1" applyProtection="1">
      <alignment horizontal="center" vertical="center" wrapText="1"/>
      <protection locked="0"/>
    </xf>
    <xf numFmtId="0" fontId="8" fillId="47" borderId="310" xfId="0" applyFont="1" applyFill="1" applyBorder="1" applyAlignment="1" applyProtection="1">
      <alignment horizontal="center" vertical="center" wrapText="1"/>
      <protection locked="0"/>
    </xf>
    <xf numFmtId="0" fontId="8" fillId="47" borderId="93" xfId="0" applyFont="1" applyFill="1" applyBorder="1" applyAlignment="1" applyProtection="1">
      <alignment horizontal="center" vertical="center" wrapText="1"/>
      <protection locked="0"/>
    </xf>
    <xf numFmtId="0" fontId="8" fillId="47" borderId="311" xfId="0" applyFont="1" applyFill="1" applyBorder="1" applyAlignment="1" applyProtection="1">
      <alignment horizontal="center" vertical="center" wrapText="1"/>
      <protection locked="0"/>
    </xf>
    <xf numFmtId="0" fontId="8" fillId="17" borderId="312" xfId="0" applyFont="1" applyFill="1" applyBorder="1" applyAlignment="1" applyProtection="1">
      <alignment horizontal="center" vertical="center" wrapText="1"/>
      <protection locked="0"/>
    </xf>
    <xf numFmtId="0" fontId="8" fillId="17" borderId="17" xfId="0" applyFont="1" applyFill="1" applyBorder="1" applyAlignment="1" applyProtection="1">
      <alignment horizontal="center" vertical="center" wrapText="1"/>
      <protection locked="0"/>
    </xf>
    <xf numFmtId="0" fontId="8" fillId="17" borderId="34" xfId="0" applyFont="1" applyFill="1" applyBorder="1" applyAlignment="1" applyProtection="1">
      <alignment horizontal="center" vertical="center" wrapText="1"/>
      <protection locked="0"/>
    </xf>
    <xf numFmtId="0" fontId="8" fillId="17" borderId="313" xfId="0" applyFont="1" applyFill="1" applyBorder="1" applyAlignment="1" applyProtection="1">
      <alignment horizontal="center" vertical="center" wrapText="1"/>
      <protection locked="0"/>
    </xf>
    <xf numFmtId="0" fontId="8" fillId="47" borderId="77" xfId="0" applyFont="1" applyFill="1" applyBorder="1" applyAlignment="1" applyProtection="1">
      <alignment horizontal="center" vertical="center" wrapText="1"/>
      <protection locked="0"/>
    </xf>
    <xf numFmtId="0" fontId="8" fillId="47" borderId="31" xfId="0" applyFont="1" applyFill="1" applyBorder="1" applyAlignment="1" applyProtection="1">
      <alignment horizontal="center" vertical="center" wrapText="1"/>
      <protection locked="0"/>
    </xf>
    <xf numFmtId="0" fontId="8" fillId="47" borderId="15" xfId="0" applyFont="1" applyFill="1" applyBorder="1" applyAlignment="1" applyProtection="1">
      <alignment horizontal="center" vertical="center" wrapText="1"/>
      <protection locked="0"/>
    </xf>
    <xf numFmtId="0" fontId="8" fillId="47" borderId="16" xfId="0" applyFont="1" applyFill="1" applyBorder="1" applyAlignment="1" applyProtection="1">
      <alignment horizontal="center" vertical="center" wrapText="1"/>
      <protection locked="0"/>
    </xf>
    <xf numFmtId="0" fontId="8" fillId="17" borderId="310" xfId="0" applyFont="1" applyFill="1" applyBorder="1" applyAlignment="1" applyProtection="1">
      <alignment horizontal="center" vertical="center" wrapText="1"/>
      <protection locked="0"/>
    </xf>
    <xf numFmtId="0" fontId="8" fillId="17" borderId="16" xfId="0" applyFont="1" applyFill="1" applyBorder="1" applyAlignment="1" applyProtection="1">
      <alignment horizontal="center" vertical="center" wrapText="1"/>
      <protection locked="0"/>
    </xf>
    <xf numFmtId="0" fontId="0" fillId="22" borderId="314" xfId="0" applyFill="1" applyBorder="1" applyAlignment="1">
      <alignment horizontal="center" vertical="center"/>
    </xf>
    <xf numFmtId="0" fontId="0" fillId="22" borderId="315" xfId="0" applyFont="1" applyFill="1" applyBorder="1" applyAlignment="1">
      <alignment horizontal="center" vertical="center"/>
    </xf>
    <xf numFmtId="0" fontId="42" fillId="18" borderId="115" xfId="0" applyFont="1" applyFill="1" applyBorder="1" applyAlignment="1">
      <alignment horizontal="center" vertical="center"/>
    </xf>
    <xf numFmtId="0" fontId="42" fillId="18" borderId="316" xfId="0" applyFont="1" applyFill="1" applyBorder="1" applyAlignment="1">
      <alignment horizontal="center" vertical="center"/>
    </xf>
    <xf numFmtId="0" fontId="42" fillId="18" borderId="305" xfId="0" applyFont="1" applyFill="1" applyBorder="1" applyAlignment="1">
      <alignment horizontal="center" vertical="center"/>
    </xf>
    <xf numFmtId="0" fontId="0" fillId="22" borderId="45" xfId="0" applyFill="1" applyBorder="1" applyAlignment="1" applyProtection="1">
      <alignment horizontal="center" vertical="center"/>
      <protection locked="0"/>
    </xf>
    <xf numFmtId="0" fontId="0" fillId="22" borderId="45" xfId="0" applyFont="1" applyFill="1" applyBorder="1" applyAlignment="1" applyProtection="1">
      <alignment horizontal="center" vertical="center"/>
      <protection locked="0"/>
    </xf>
    <xf numFmtId="0" fontId="0" fillId="22" borderId="45" xfId="0" applyFill="1" applyBorder="1" applyAlignment="1">
      <alignment horizontal="center" vertical="center"/>
    </xf>
    <xf numFmtId="0" fontId="0" fillId="22" borderId="45" xfId="0" applyFont="1" applyFill="1" applyBorder="1" applyAlignment="1">
      <alignment horizontal="center" vertical="center"/>
    </xf>
    <xf numFmtId="0" fontId="0" fillId="22" borderId="55" xfId="0" applyFill="1" applyBorder="1" applyAlignment="1">
      <alignment horizontal="center" vertical="center"/>
    </xf>
    <xf numFmtId="0" fontId="0" fillId="22" borderId="49" xfId="0" applyFill="1" applyBorder="1" applyAlignment="1">
      <alignment horizontal="center" vertical="center"/>
    </xf>
    <xf numFmtId="0" fontId="0" fillId="22" borderId="49" xfId="0" applyFont="1" applyFill="1" applyBorder="1" applyAlignment="1">
      <alignment horizontal="center" vertical="center"/>
    </xf>
    <xf numFmtId="0" fontId="40" fillId="25" borderId="317" xfId="0" applyFont="1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318" xfId="0" applyFont="1" applyFill="1" applyBorder="1" applyAlignment="1">
      <alignment horizontal="center" vertical="center"/>
    </xf>
    <xf numFmtId="0" fontId="39" fillId="22" borderId="274" xfId="0" applyFont="1" applyFill="1" applyBorder="1" applyAlignment="1" applyProtection="1">
      <alignment horizontal="center" vertical="center"/>
      <protection locked="0"/>
    </xf>
    <xf numFmtId="0" fontId="39" fillId="22" borderId="318" xfId="0" applyFont="1" applyFill="1" applyBorder="1" applyAlignment="1" applyProtection="1">
      <alignment horizontal="center" vertical="center"/>
      <protection locked="0"/>
    </xf>
    <xf numFmtId="0" fontId="40" fillId="22" borderId="319" xfId="0" applyFont="1" applyFill="1" applyBorder="1" applyAlignment="1" applyProtection="1">
      <alignment horizontal="center" vertical="center"/>
      <protection locked="0"/>
    </xf>
    <xf numFmtId="0" fontId="40" fillId="22" borderId="315" xfId="0" applyFont="1" applyFill="1" applyBorder="1" applyAlignment="1" applyProtection="1">
      <alignment horizontal="center" vertical="center"/>
      <protection locked="0"/>
    </xf>
    <xf numFmtId="0" fontId="8" fillId="25" borderId="320" xfId="0" applyFont="1" applyFill="1" applyBorder="1" applyAlignment="1" applyProtection="1">
      <alignment horizontal="center" vertical="center"/>
      <protection locked="0"/>
    </xf>
    <xf numFmtId="0" fontId="8" fillId="25" borderId="321" xfId="0" applyFont="1" applyFill="1" applyBorder="1" applyAlignment="1" applyProtection="1">
      <alignment horizontal="center" vertical="center"/>
      <protection locked="0"/>
    </xf>
    <xf numFmtId="0" fontId="39" fillId="21" borderId="322" xfId="0" applyFont="1" applyFill="1" applyBorder="1" applyAlignment="1" applyProtection="1">
      <alignment horizontal="center" vertical="center"/>
      <protection locked="0"/>
    </xf>
    <xf numFmtId="0" fontId="39" fillId="21" borderId="76" xfId="0" applyFont="1" applyFill="1" applyBorder="1" applyAlignment="1" applyProtection="1">
      <alignment horizontal="center" vertical="center"/>
      <protection locked="0"/>
    </xf>
    <xf numFmtId="0" fontId="39" fillId="21" borderId="319" xfId="0" applyFont="1" applyFill="1" applyBorder="1" applyAlignment="1" applyProtection="1">
      <alignment horizontal="center" vertical="center"/>
      <protection locked="0"/>
    </xf>
    <xf numFmtId="0" fontId="39" fillId="21" borderId="315" xfId="0" applyFont="1" applyFill="1" applyBorder="1" applyAlignment="1" applyProtection="1">
      <alignment horizontal="center" vertical="center"/>
      <protection locked="0"/>
    </xf>
    <xf numFmtId="0" fontId="39" fillId="22" borderId="322" xfId="0" applyFont="1" applyFill="1" applyBorder="1" applyAlignment="1" applyProtection="1">
      <alignment horizontal="center" vertical="center"/>
      <protection locked="0"/>
    </xf>
    <xf numFmtId="0" fontId="39" fillId="22" borderId="76" xfId="0" applyFont="1" applyFill="1" applyBorder="1" applyAlignment="1" applyProtection="1">
      <alignment horizontal="center" vertical="center"/>
      <protection locked="0"/>
    </xf>
    <xf numFmtId="0" fontId="41" fillId="0" borderId="323" xfId="0" applyFont="1" applyBorder="1" applyAlignment="1">
      <alignment horizontal="center" vertical="center"/>
    </xf>
    <xf numFmtId="0" fontId="38" fillId="0" borderId="317" xfId="0" applyFont="1" applyBorder="1" applyAlignment="1">
      <alignment horizontal="center" vertical="center"/>
    </xf>
    <xf numFmtId="0" fontId="38" fillId="0" borderId="324" xfId="0" applyFont="1" applyBorder="1" applyAlignment="1">
      <alignment horizontal="center" vertical="center"/>
    </xf>
    <xf numFmtId="0" fontId="40" fillId="24" borderId="317" xfId="0" applyFont="1" applyFill="1" applyBorder="1" applyAlignment="1">
      <alignment horizontal="center" vertical="center"/>
    </xf>
    <xf numFmtId="0" fontId="40" fillId="18" borderId="115" xfId="0" applyFont="1" applyFill="1" applyBorder="1" applyAlignment="1">
      <alignment horizontal="center" vertical="center"/>
    </xf>
    <xf numFmtId="0" fontId="40" fillId="18" borderId="316" xfId="0" applyFont="1" applyFill="1" applyBorder="1" applyAlignment="1">
      <alignment horizontal="center" vertical="center"/>
    </xf>
    <xf numFmtId="0" fontId="40" fillId="18" borderId="305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 textRotation="90"/>
    </xf>
    <xf numFmtId="0" fontId="5" fillId="26" borderId="325" xfId="46" applyNumberFormat="1" applyFill="1" applyBorder="1" applyAlignment="1" applyProtection="1">
      <alignment horizontal="center" vertical="center" wrapText="1"/>
      <protection/>
    </xf>
    <xf numFmtId="0" fontId="5" fillId="26" borderId="326" xfId="46" applyNumberFormat="1" applyFill="1" applyBorder="1" applyAlignment="1" applyProtection="1">
      <alignment horizontal="center" vertical="center" wrapText="1"/>
      <protection/>
    </xf>
    <xf numFmtId="0" fontId="67" fillId="20" borderId="71" xfId="0" applyFont="1" applyFill="1" applyBorder="1" applyAlignment="1">
      <alignment horizontal="center" vertical="center" wrapText="1"/>
    </xf>
    <xf numFmtId="0" fontId="67" fillId="20" borderId="327" xfId="0" applyFont="1" applyFill="1" applyBorder="1" applyAlignment="1">
      <alignment horizontal="center" vertical="center" wrapText="1"/>
    </xf>
    <xf numFmtId="0" fontId="67" fillId="20" borderId="328" xfId="0" applyFont="1" applyFill="1" applyBorder="1" applyAlignment="1">
      <alignment horizontal="center" vertical="center" wrapText="1"/>
    </xf>
    <xf numFmtId="0" fontId="67" fillId="20" borderId="66" xfId="0" applyFont="1" applyFill="1" applyBorder="1" applyAlignment="1">
      <alignment horizontal="center" vertical="center" wrapText="1"/>
    </xf>
    <xf numFmtId="0" fontId="8" fillId="24" borderId="329" xfId="0" applyFont="1" applyFill="1" applyBorder="1" applyAlignment="1">
      <alignment horizontal="center" vertical="center"/>
    </xf>
    <xf numFmtId="0" fontId="8" fillId="24" borderId="330" xfId="0" applyFont="1" applyFill="1" applyBorder="1" applyAlignment="1">
      <alignment horizontal="center" vertical="center"/>
    </xf>
    <xf numFmtId="0" fontId="37" fillId="18" borderId="37" xfId="46" applyNumberFormat="1" applyFont="1" applyFill="1" applyBorder="1" applyAlignment="1" applyProtection="1">
      <alignment horizontal="right" vertical="center"/>
      <protection/>
    </xf>
    <xf numFmtId="0" fontId="38" fillId="24" borderId="317" xfId="0" applyFont="1" applyFill="1" applyBorder="1" applyAlignment="1">
      <alignment horizontal="center" vertical="center"/>
    </xf>
    <xf numFmtId="0" fontId="38" fillId="24" borderId="324" xfId="0" applyFont="1" applyFill="1" applyBorder="1" applyAlignment="1">
      <alignment horizontal="center" vertical="center"/>
    </xf>
    <xf numFmtId="0" fontId="8" fillId="24" borderId="331" xfId="0" applyFont="1" applyFill="1" applyBorder="1" applyAlignment="1">
      <alignment horizontal="center" vertical="center"/>
    </xf>
    <xf numFmtId="168" fontId="8" fillId="0" borderId="324" xfId="0" applyNumberFormat="1" applyFont="1" applyFill="1" applyBorder="1" applyAlignment="1">
      <alignment horizontal="center" vertical="center"/>
    </xf>
    <xf numFmtId="0" fontId="38" fillId="25" borderId="324" xfId="0" applyFont="1" applyFill="1" applyBorder="1" applyAlignment="1" applyProtection="1">
      <alignment horizontal="center" vertical="center"/>
      <protection locked="0"/>
    </xf>
    <xf numFmtId="0" fontId="8" fillId="25" borderId="317" xfId="0" applyFont="1" applyFill="1" applyBorder="1" applyAlignment="1">
      <alignment horizontal="center" vertical="center" wrapText="1"/>
    </xf>
    <xf numFmtId="0" fontId="8" fillId="25" borderId="332" xfId="0" applyFont="1" applyFill="1" applyBorder="1" applyAlignment="1" applyProtection="1">
      <alignment horizontal="center" vertical="center"/>
      <protection locked="0"/>
    </xf>
    <xf numFmtId="0" fontId="0" fillId="28" borderId="333" xfId="0" applyFill="1" applyBorder="1" applyAlignment="1">
      <alignment horizontal="center" vertical="center"/>
    </xf>
    <xf numFmtId="0" fontId="29" fillId="28" borderId="317" xfId="0" applyFont="1" applyFill="1" applyBorder="1" applyAlignment="1">
      <alignment horizontal="center" vertical="center"/>
    </xf>
    <xf numFmtId="0" fontId="40" fillId="28" borderId="334" xfId="0" applyFont="1" applyFill="1" applyBorder="1" applyAlignment="1">
      <alignment horizontal="center" vertical="center"/>
    </xf>
    <xf numFmtId="0" fontId="39" fillId="21" borderId="75" xfId="0" applyFont="1" applyFill="1" applyBorder="1" applyAlignment="1">
      <alignment horizontal="center" vertical="center"/>
    </xf>
    <xf numFmtId="0" fontId="39" fillId="21" borderId="76" xfId="0" applyFont="1" applyFill="1" applyBorder="1" applyAlignment="1">
      <alignment horizontal="center" vertical="center"/>
    </xf>
    <xf numFmtId="0" fontId="0" fillId="28" borderId="55" xfId="0" applyFill="1" applyBorder="1" applyAlignment="1">
      <alignment horizontal="center" vertical="center"/>
    </xf>
    <xf numFmtId="0" fontId="40" fillId="28" borderId="315" xfId="0" applyFont="1" applyFill="1" applyBorder="1" applyAlignment="1">
      <alignment horizontal="center" vertical="center"/>
    </xf>
    <xf numFmtId="0" fontId="39" fillId="21" borderId="314" xfId="0" applyFont="1" applyFill="1" applyBorder="1" applyAlignment="1">
      <alignment horizontal="center" vertical="center"/>
    </xf>
    <xf numFmtId="0" fontId="39" fillId="21" borderId="315" xfId="0" applyFont="1" applyFill="1" applyBorder="1" applyAlignment="1">
      <alignment horizontal="center" vertical="center"/>
    </xf>
    <xf numFmtId="0" fontId="43" fillId="18" borderId="32" xfId="0" applyFont="1" applyFill="1" applyBorder="1" applyAlignment="1">
      <alignment horizontal="center" vertical="center"/>
    </xf>
    <xf numFmtId="0" fontId="43" fillId="18" borderId="0" xfId="0" applyFont="1" applyFill="1" applyBorder="1" applyAlignment="1">
      <alignment horizontal="center" vertical="center"/>
    </xf>
    <xf numFmtId="0" fontId="40" fillId="18" borderId="335" xfId="0" applyFont="1" applyFill="1" applyBorder="1" applyAlignment="1">
      <alignment horizontal="center" vertical="center"/>
    </xf>
    <xf numFmtId="0" fontId="40" fillId="18" borderId="336" xfId="0" applyFont="1" applyFill="1" applyBorder="1" applyAlignment="1">
      <alignment horizontal="center" vertical="center"/>
    </xf>
    <xf numFmtId="0" fontId="40" fillId="18" borderId="337" xfId="0" applyFont="1" applyFill="1" applyBorder="1" applyAlignment="1">
      <alignment horizontal="center" vertical="center"/>
    </xf>
    <xf numFmtId="0" fontId="40" fillId="18" borderId="338" xfId="0" applyFont="1" applyFill="1" applyBorder="1" applyAlignment="1">
      <alignment horizontal="center" vertical="center"/>
    </xf>
    <xf numFmtId="0" fontId="40" fillId="18" borderId="339" xfId="0" applyFont="1" applyFill="1" applyBorder="1" applyAlignment="1">
      <alignment horizontal="center" vertical="center"/>
    </xf>
    <xf numFmtId="0" fontId="40" fillId="18" borderId="340" xfId="0" applyFont="1" applyFill="1" applyBorder="1" applyAlignment="1">
      <alignment horizontal="center" vertical="center"/>
    </xf>
    <xf numFmtId="0" fontId="39" fillId="22" borderId="45" xfId="0" applyFont="1" applyFill="1" applyBorder="1" applyAlignment="1">
      <alignment horizontal="center" vertical="center"/>
    </xf>
    <xf numFmtId="0" fontId="39" fillId="22" borderId="11" xfId="0" applyFont="1" applyFill="1" applyBorder="1" applyAlignment="1">
      <alignment horizontal="center" vertical="center"/>
    </xf>
    <xf numFmtId="0" fontId="39" fillId="22" borderId="318" xfId="0" applyFont="1" applyFill="1" applyBorder="1" applyAlignment="1">
      <alignment horizontal="center" vertical="center"/>
    </xf>
    <xf numFmtId="0" fontId="0" fillId="22" borderId="341" xfId="0" applyFont="1" applyFill="1" applyBorder="1" applyAlignment="1">
      <alignment horizontal="center" vertical="center"/>
    </xf>
    <xf numFmtId="0" fontId="0" fillId="22" borderId="109" xfId="0" applyFont="1" applyFill="1" applyBorder="1" applyAlignment="1">
      <alignment horizontal="center" vertical="center"/>
    </xf>
    <xf numFmtId="0" fontId="0" fillId="22" borderId="342" xfId="0" applyFill="1" applyBorder="1" applyAlignment="1" applyProtection="1">
      <alignment horizontal="center" vertical="center"/>
      <protection locked="0"/>
    </xf>
    <xf numFmtId="0" fontId="0" fillId="22" borderId="343" xfId="0" applyFill="1" applyBorder="1" applyAlignment="1" applyProtection="1">
      <alignment horizontal="center" vertical="center"/>
      <protection locked="0"/>
    </xf>
    <xf numFmtId="0" fontId="0" fillId="22" borderId="344" xfId="0" applyFill="1" applyBorder="1" applyAlignment="1" applyProtection="1">
      <alignment horizontal="center" vertical="center"/>
      <protection locked="0"/>
    </xf>
    <xf numFmtId="0" fontId="0" fillId="22" borderId="345" xfId="0" applyFill="1" applyBorder="1" applyAlignment="1" applyProtection="1">
      <alignment horizontal="center" vertical="center"/>
      <protection locked="0"/>
    </xf>
    <xf numFmtId="0" fontId="0" fillId="22" borderId="307" xfId="0" applyFill="1" applyBorder="1" applyAlignment="1" applyProtection="1">
      <alignment horizontal="center" vertical="center"/>
      <protection locked="0"/>
    </xf>
    <xf numFmtId="0" fontId="0" fillId="22" borderId="334" xfId="0" applyFill="1" applyBorder="1" applyAlignment="1" applyProtection="1">
      <alignment horizontal="center" vertical="center"/>
      <protection locked="0"/>
    </xf>
    <xf numFmtId="0" fontId="0" fillId="22" borderId="41" xfId="0" applyFill="1" applyBorder="1" applyAlignment="1">
      <alignment horizontal="center" vertical="center"/>
    </xf>
    <xf numFmtId="0" fontId="39" fillId="22" borderId="75" xfId="0" applyFont="1" applyFill="1" applyBorder="1" applyAlignment="1">
      <alignment horizontal="center" vertical="center"/>
    </xf>
    <xf numFmtId="0" fontId="39" fillId="22" borderId="76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2" borderId="346" xfId="0" applyFont="1" applyFill="1" applyBorder="1" applyAlignment="1">
      <alignment horizontal="center" vertical="center"/>
    </xf>
    <xf numFmtId="0" fontId="0" fillId="22" borderId="24" xfId="0" applyFont="1" applyFill="1" applyBorder="1" applyAlignment="1">
      <alignment horizontal="center" vertical="center"/>
    </xf>
    <xf numFmtId="0" fontId="50" fillId="51" borderId="70" xfId="0" applyFont="1" applyFill="1" applyBorder="1" applyAlignment="1">
      <alignment horizontal="center" vertical="center" wrapText="1"/>
    </xf>
    <xf numFmtId="0" fontId="50" fillId="51" borderId="71" xfId="0" applyFont="1" applyFill="1" applyBorder="1" applyAlignment="1">
      <alignment horizontal="center" vertical="center" wrapText="1"/>
    </xf>
    <xf numFmtId="0" fontId="50" fillId="51" borderId="120" xfId="0" applyFont="1" applyFill="1" applyBorder="1" applyAlignment="1">
      <alignment horizontal="center" vertical="center" wrapText="1"/>
    </xf>
    <xf numFmtId="0" fontId="50" fillId="51" borderId="72" xfId="0" applyFont="1" applyFill="1" applyBorder="1" applyAlignment="1">
      <alignment horizontal="center" vertical="center" wrapText="1"/>
    </xf>
    <xf numFmtId="0" fontId="50" fillId="51" borderId="0" xfId="0" applyFont="1" applyFill="1" applyBorder="1" applyAlignment="1">
      <alignment horizontal="center" vertical="center" wrapText="1"/>
    </xf>
    <xf numFmtId="0" fontId="50" fillId="51" borderId="347" xfId="0" applyFont="1" applyFill="1" applyBorder="1" applyAlignment="1">
      <alignment horizontal="center" vertical="center" wrapText="1"/>
    </xf>
    <xf numFmtId="0" fontId="50" fillId="51" borderId="73" xfId="0" applyFont="1" applyFill="1" applyBorder="1" applyAlignment="1">
      <alignment horizontal="center" vertical="center" wrapText="1"/>
    </xf>
    <xf numFmtId="0" fontId="50" fillId="51" borderId="66" xfId="0" applyFont="1" applyFill="1" applyBorder="1" applyAlignment="1">
      <alignment horizontal="center" vertical="center" wrapText="1"/>
    </xf>
    <xf numFmtId="0" fontId="50" fillId="51" borderId="114" xfId="0" applyFont="1" applyFill="1" applyBorder="1" applyAlignment="1">
      <alignment horizontal="center" vertical="center" wrapText="1"/>
    </xf>
    <xf numFmtId="0" fontId="8" fillId="47" borderId="115" xfId="58" applyFont="1" applyFill="1" applyBorder="1" applyAlignment="1">
      <alignment horizontal="center" vertical="center" wrapText="1"/>
      <protection/>
    </xf>
    <xf numFmtId="0" fontId="8" fillId="47" borderId="316" xfId="58" applyFont="1" applyFill="1" applyBorder="1" applyAlignment="1">
      <alignment horizontal="center" vertical="center" wrapText="1"/>
      <protection/>
    </xf>
    <xf numFmtId="0" fontId="8" fillId="47" borderId="120" xfId="58" applyFont="1" applyFill="1" applyBorder="1" applyAlignment="1">
      <alignment horizontal="center" vertical="center" wrapText="1"/>
      <protection/>
    </xf>
    <xf numFmtId="0" fontId="8" fillId="47" borderId="347" xfId="58" applyFont="1" applyFill="1" applyBorder="1" applyAlignment="1">
      <alignment horizontal="center" vertical="center" wrapText="1"/>
      <protection/>
    </xf>
    <xf numFmtId="0" fontId="44" fillId="0" borderId="70" xfId="0" applyFont="1" applyFill="1" applyBorder="1" applyAlignment="1">
      <alignment horizontal="center" vertical="center" wrapText="1"/>
    </xf>
    <xf numFmtId="0" fontId="44" fillId="0" borderId="72" xfId="0" applyFont="1" applyFill="1" applyBorder="1" applyAlignment="1">
      <alignment horizontal="center" vertical="center" wrapText="1"/>
    </xf>
    <xf numFmtId="0" fontId="44" fillId="0" borderId="73" xfId="0" applyFont="1" applyFill="1" applyBorder="1" applyAlignment="1">
      <alignment horizontal="center" vertical="center" wrapText="1"/>
    </xf>
    <xf numFmtId="0" fontId="57" fillId="0" borderId="111" xfId="58" applyFont="1" applyBorder="1" applyAlignment="1">
      <alignment horizontal="center" vertical="center"/>
      <protection/>
    </xf>
    <xf numFmtId="0" fontId="57" fillId="0" borderId="121" xfId="58" applyFont="1" applyBorder="1" applyAlignment="1">
      <alignment horizontal="center" vertical="center"/>
      <protection/>
    </xf>
    <xf numFmtId="0" fontId="57" fillId="0" borderId="112" xfId="58" applyFont="1" applyBorder="1" applyAlignment="1">
      <alignment horizontal="center" vertical="center"/>
      <protection/>
    </xf>
    <xf numFmtId="0" fontId="29" fillId="0" borderId="111" xfId="58" applyFont="1" applyFill="1" applyBorder="1" applyAlignment="1">
      <alignment horizontal="center" vertical="center" textRotation="90"/>
      <protection/>
    </xf>
    <xf numFmtId="0" fontId="29" fillId="0" borderId="121" xfId="58" applyFont="1" applyFill="1" applyBorder="1" applyAlignment="1">
      <alignment horizontal="center" vertical="center" textRotation="90"/>
      <protection/>
    </xf>
    <xf numFmtId="0" fontId="29" fillId="0" borderId="112" xfId="58" applyFont="1" applyFill="1" applyBorder="1" applyAlignment="1">
      <alignment horizontal="center" vertical="center" textRotation="90"/>
      <protection/>
    </xf>
    <xf numFmtId="0" fontId="59" fillId="0" borderId="111" xfId="58" applyFont="1" applyFill="1" applyBorder="1" applyAlignment="1">
      <alignment horizontal="center" vertical="center" wrapText="1"/>
      <protection/>
    </xf>
    <xf numFmtId="0" fontId="59" fillId="0" borderId="121" xfId="58" applyFont="1" applyFill="1" applyBorder="1" applyAlignment="1">
      <alignment horizontal="center" vertical="center" wrapText="1"/>
      <protection/>
    </xf>
    <xf numFmtId="0" fontId="59" fillId="0" borderId="112" xfId="58" applyFont="1" applyFill="1" applyBorder="1" applyAlignment="1">
      <alignment horizontal="center" vertical="center" wrapText="1"/>
      <protection/>
    </xf>
    <xf numFmtId="0" fontId="29" fillId="0" borderId="111" xfId="58" applyFont="1" applyBorder="1" applyAlignment="1">
      <alignment horizontal="center" vertical="center" textRotation="90" wrapText="1"/>
      <protection/>
    </xf>
    <xf numFmtId="0" fontId="29" fillId="0" borderId="121" xfId="58" applyFont="1" applyBorder="1" applyAlignment="1">
      <alignment horizontal="center" vertical="center" textRotation="90" wrapText="1"/>
      <protection/>
    </xf>
    <xf numFmtId="0" fontId="29" fillId="0" borderId="112" xfId="58" applyFont="1" applyBorder="1" applyAlignment="1">
      <alignment horizontal="center" vertical="center" textRotation="90" wrapText="1"/>
      <protection/>
    </xf>
    <xf numFmtId="0" fontId="57" fillId="0" borderId="111" xfId="58" applyFont="1" applyFill="1" applyBorder="1" applyAlignment="1">
      <alignment horizontal="center" vertical="center" wrapText="1"/>
      <protection/>
    </xf>
    <xf numFmtId="0" fontId="57" fillId="0" borderId="121" xfId="58" applyFont="1" applyFill="1" applyBorder="1" applyAlignment="1">
      <alignment horizontal="center" vertical="center" wrapText="1"/>
      <protection/>
    </xf>
    <xf numFmtId="0" fontId="57" fillId="0" borderId="112" xfId="58" applyFont="1" applyFill="1" applyBorder="1" applyAlignment="1">
      <alignment horizontal="center" vertical="center" wrapText="1"/>
      <protection/>
    </xf>
    <xf numFmtId="0" fontId="54" fillId="5" borderId="115" xfId="58" applyFont="1" applyFill="1" applyBorder="1" applyAlignment="1">
      <alignment horizontal="center" vertical="center" wrapText="1"/>
      <protection/>
    </xf>
    <xf numFmtId="0" fontId="54" fillId="5" borderId="316" xfId="58" applyFont="1" applyFill="1" applyBorder="1" applyAlignment="1">
      <alignment horizontal="center" vertical="center" wrapText="1"/>
      <protection/>
    </xf>
    <xf numFmtId="0" fontId="54" fillId="5" borderId="305" xfId="58" applyFont="1" applyFill="1" applyBorder="1" applyAlignment="1">
      <alignment horizontal="center" vertical="center" wrapText="1"/>
      <protection/>
    </xf>
    <xf numFmtId="0" fontId="55" fillId="52" borderId="256" xfId="0" applyFont="1" applyFill="1" applyBorder="1" applyAlignment="1">
      <alignment horizontal="center" vertical="center"/>
    </xf>
    <xf numFmtId="0" fontId="55" fillId="52" borderId="267" xfId="0" applyFont="1" applyFill="1" applyBorder="1" applyAlignment="1">
      <alignment horizontal="center" vertical="center"/>
    </xf>
    <xf numFmtId="0" fontId="0" fillId="0" borderId="111" xfId="58" applyFont="1" applyBorder="1" applyAlignment="1">
      <alignment horizontal="center" vertical="center" textRotation="90" wrapText="1"/>
      <protection/>
    </xf>
    <xf numFmtId="0" fontId="0" fillId="0" borderId="112" xfId="58" applyFont="1" applyBorder="1" applyAlignment="1">
      <alignment horizontal="center" vertical="center" textRotation="90" wrapText="1"/>
      <protection/>
    </xf>
    <xf numFmtId="0" fontId="26" fillId="53" borderId="115" xfId="58" applyFont="1" applyFill="1" applyBorder="1" applyAlignment="1">
      <alignment horizontal="center" vertical="center" wrapText="1"/>
      <protection/>
    </xf>
    <xf numFmtId="0" fontId="26" fillId="53" borderId="316" xfId="58" applyFont="1" applyFill="1" applyBorder="1" applyAlignment="1">
      <alignment horizontal="center" vertical="center" wrapText="1"/>
      <protection/>
    </xf>
    <xf numFmtId="0" fontId="50" fillId="5" borderId="111" xfId="58" applyFont="1" applyFill="1" applyBorder="1" applyAlignment="1">
      <alignment horizontal="center" vertical="center" wrapText="1"/>
      <protection/>
    </xf>
    <xf numFmtId="0" fontId="50" fillId="5" borderId="112" xfId="58" applyFont="1" applyFill="1" applyBorder="1" applyAlignment="1">
      <alignment horizontal="center" vertical="center" wrapText="1"/>
      <protection/>
    </xf>
    <xf numFmtId="0" fontId="47" fillId="0" borderId="111" xfId="58" applyFont="1" applyBorder="1" applyAlignment="1">
      <alignment horizontal="center" vertical="center" wrapText="1"/>
      <protection/>
    </xf>
    <xf numFmtId="0" fontId="47" fillId="0" borderId="112" xfId="58" applyFont="1" applyBorder="1" applyAlignment="1">
      <alignment horizontal="center" vertical="center" wrapText="1"/>
      <protection/>
    </xf>
    <xf numFmtId="0" fontId="56" fillId="16" borderId="111" xfId="58" applyFont="1" applyFill="1" applyBorder="1" applyAlignment="1">
      <alignment horizontal="center" vertical="center" wrapText="1"/>
      <protection/>
    </xf>
    <xf numFmtId="0" fontId="56" fillId="16" borderId="112" xfId="58" applyFont="1" applyFill="1" applyBorder="1" applyAlignment="1">
      <alignment horizontal="center" vertical="center" wrapText="1"/>
      <protection/>
    </xf>
    <xf numFmtId="0" fontId="8" fillId="0" borderId="111" xfId="58" applyFont="1" applyFill="1" applyBorder="1" applyAlignment="1">
      <alignment horizontal="center" vertical="center" wrapText="1"/>
      <protection/>
    </xf>
    <xf numFmtId="0" fontId="8" fillId="0" borderId="121" xfId="58" applyFont="1" applyFill="1" applyBorder="1" applyAlignment="1">
      <alignment horizontal="center" vertical="center" wrapText="1"/>
      <protection/>
    </xf>
    <xf numFmtId="0" fontId="8" fillId="0" borderId="112" xfId="58" applyFont="1" applyFill="1" applyBorder="1" applyAlignment="1">
      <alignment horizontal="center" vertical="center" wrapText="1"/>
      <protection/>
    </xf>
    <xf numFmtId="0" fontId="57" fillId="0" borderId="111" xfId="58" applyFont="1" applyFill="1" applyBorder="1" applyAlignment="1">
      <alignment horizontal="center" vertical="center"/>
      <protection/>
    </xf>
    <xf numFmtId="0" fontId="57" fillId="0" borderId="121" xfId="58" applyFont="1" applyFill="1" applyBorder="1" applyAlignment="1">
      <alignment horizontal="center" vertical="center"/>
      <protection/>
    </xf>
    <xf numFmtId="0" fontId="57" fillId="0" borderId="112" xfId="58" applyFont="1" applyFill="1" applyBorder="1" applyAlignment="1">
      <alignment horizontal="center" vertical="center"/>
      <protection/>
    </xf>
    <xf numFmtId="0" fontId="29" fillId="0" borderId="111" xfId="58" applyFont="1" applyFill="1" applyBorder="1" applyAlignment="1">
      <alignment horizontal="center" vertical="center" textRotation="90" wrapText="1"/>
      <protection/>
    </xf>
    <xf numFmtId="0" fontId="29" fillId="0" borderId="121" xfId="58" applyFont="1" applyFill="1" applyBorder="1" applyAlignment="1">
      <alignment horizontal="center" vertical="center" textRotation="90" wrapText="1"/>
      <protection/>
    </xf>
    <xf numFmtId="0" fontId="29" fillId="0" borderId="112" xfId="58" applyFont="1" applyFill="1" applyBorder="1" applyAlignment="1">
      <alignment horizontal="center" vertical="center" textRotation="90" wrapText="1"/>
      <protection/>
    </xf>
    <xf numFmtId="0" fontId="44" fillId="51" borderId="111" xfId="0" applyFont="1" applyFill="1" applyBorder="1" applyAlignment="1">
      <alignment horizontal="center" vertical="center" wrapText="1"/>
    </xf>
    <xf numFmtId="0" fontId="44" fillId="51" borderId="121" xfId="0" applyFont="1" applyFill="1" applyBorder="1" applyAlignment="1">
      <alignment horizontal="center" vertical="center" wrapText="1"/>
    </xf>
    <xf numFmtId="0" fontId="44" fillId="51" borderId="112" xfId="0" applyFont="1" applyFill="1" applyBorder="1" applyAlignment="1">
      <alignment horizontal="center" vertical="center" wrapText="1"/>
    </xf>
    <xf numFmtId="0" fontId="61" fillId="0" borderId="111" xfId="58" applyFont="1" applyFill="1" applyBorder="1" applyAlignment="1">
      <alignment horizontal="center" vertical="center" wrapText="1"/>
      <protection/>
    </xf>
    <xf numFmtId="0" fontId="61" fillId="0" borderId="121" xfId="58" applyFont="1" applyFill="1" applyBorder="1" applyAlignment="1">
      <alignment horizontal="center" vertical="center" wrapText="1"/>
      <protection/>
    </xf>
    <xf numFmtId="0" fontId="61" fillId="0" borderId="112" xfId="58" applyFont="1" applyFill="1" applyBorder="1" applyAlignment="1">
      <alignment horizontal="center" vertical="center" wrapText="1"/>
      <protection/>
    </xf>
    <xf numFmtId="0" fontId="44" fillId="0" borderId="70" xfId="0" applyFont="1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 wrapText="1"/>
    </xf>
    <xf numFmtId="0" fontId="44" fillId="0" borderId="73" xfId="0" applyFont="1" applyBorder="1" applyAlignment="1">
      <alignment horizontal="center" vertical="center" wrapText="1"/>
    </xf>
    <xf numFmtId="0" fontId="8" fillId="47" borderId="305" xfId="58" applyFont="1" applyFill="1" applyBorder="1" applyAlignment="1">
      <alignment horizontal="center" vertical="center" wrapText="1"/>
      <protection/>
    </xf>
    <xf numFmtId="0" fontId="37" fillId="51" borderId="111" xfId="0" applyFont="1" applyFill="1" applyBorder="1" applyAlignment="1">
      <alignment horizontal="center" vertical="center" textRotation="90" wrapText="1"/>
    </xf>
    <xf numFmtId="0" fontId="37" fillId="51" borderId="121" xfId="0" applyFont="1" applyFill="1" applyBorder="1" applyAlignment="1">
      <alignment horizontal="center" vertical="center" textRotation="90" wrapText="1"/>
    </xf>
    <xf numFmtId="0" fontId="37" fillId="51" borderId="112" xfId="0" applyFont="1" applyFill="1" applyBorder="1" applyAlignment="1">
      <alignment horizontal="center" vertical="center" textRotation="90" wrapText="1"/>
    </xf>
    <xf numFmtId="0" fontId="8" fillId="0" borderId="70" xfId="58" applyFont="1" applyFill="1" applyBorder="1" applyAlignment="1">
      <alignment horizontal="center" vertical="center" wrapText="1"/>
      <protection/>
    </xf>
    <xf numFmtId="0" fontId="8" fillId="0" borderId="72" xfId="58" applyFont="1" applyFill="1" applyBorder="1" applyAlignment="1">
      <alignment horizontal="center" vertical="center" wrapText="1"/>
      <protection/>
    </xf>
    <xf numFmtId="0" fontId="8" fillId="0" borderId="73" xfId="58" applyFont="1" applyFill="1" applyBorder="1" applyAlignment="1">
      <alignment horizontal="center" vertical="center" wrapText="1"/>
      <protection/>
    </xf>
    <xf numFmtId="0" fontId="66" fillId="20" borderId="71" xfId="0" applyFont="1" applyFill="1" applyBorder="1" applyAlignment="1">
      <alignment horizontal="center" vertical="center"/>
    </xf>
    <xf numFmtId="0" fontId="11" fillId="20" borderId="66" xfId="0" applyFont="1" applyFill="1" applyBorder="1" applyAlignment="1">
      <alignment horizontal="center" vertical="center" wrapText="1"/>
    </xf>
    <xf numFmtId="0" fontId="66" fillId="20" borderId="66" xfId="0" applyFont="1" applyFill="1" applyBorder="1" applyAlignment="1">
      <alignment horizontal="center" vertical="center" wrapText="1"/>
    </xf>
    <xf numFmtId="0" fontId="8" fillId="47" borderId="114" xfId="58" applyFont="1" applyFill="1" applyBorder="1" applyAlignment="1">
      <alignment horizontal="center" vertical="center" wrapText="1"/>
      <protection/>
    </xf>
    <xf numFmtId="0" fontId="57" fillId="32" borderId="111" xfId="58" applyFont="1" applyFill="1" applyBorder="1" applyAlignment="1">
      <alignment horizontal="center" vertical="center" wrapText="1"/>
      <protection/>
    </xf>
    <xf numFmtId="0" fontId="57" fillId="32" borderId="121" xfId="58" applyFont="1" applyFill="1" applyBorder="1" applyAlignment="1">
      <alignment horizontal="center" vertical="center" wrapText="1"/>
      <protection/>
    </xf>
    <xf numFmtId="0" fontId="29" fillId="32" borderId="70" xfId="58" applyFont="1" applyFill="1" applyBorder="1" applyAlignment="1">
      <alignment horizontal="center" vertical="center" textRotation="90" wrapText="1"/>
      <protection/>
    </xf>
    <xf numFmtId="0" fontId="29" fillId="32" borderId="71" xfId="58" applyFont="1" applyFill="1" applyBorder="1" applyAlignment="1">
      <alignment horizontal="center" vertical="center" textRotation="90" wrapText="1"/>
      <protection/>
    </xf>
    <xf numFmtId="0" fontId="29" fillId="32" borderId="72" xfId="58" applyFont="1" applyFill="1" applyBorder="1" applyAlignment="1">
      <alignment horizontal="center" vertical="center" textRotation="90" wrapText="1"/>
      <protection/>
    </xf>
    <xf numFmtId="0" fontId="29" fillId="32" borderId="0" xfId="58" applyFont="1" applyFill="1" applyBorder="1" applyAlignment="1">
      <alignment horizontal="center" vertical="center" textRotation="90" wrapText="1"/>
      <protection/>
    </xf>
    <xf numFmtId="0" fontId="29" fillId="32" borderId="73" xfId="58" applyFont="1" applyFill="1" applyBorder="1" applyAlignment="1">
      <alignment horizontal="center" vertical="center" textRotation="90" wrapText="1"/>
      <protection/>
    </xf>
    <xf numFmtId="0" fontId="29" fillId="32" borderId="66" xfId="58" applyFont="1" applyFill="1" applyBorder="1" applyAlignment="1">
      <alignment horizontal="center" vertical="center" textRotation="90" wrapText="1"/>
      <protection/>
    </xf>
    <xf numFmtId="0" fontId="62" fillId="32" borderId="70" xfId="58" applyFont="1" applyFill="1" applyBorder="1" applyAlignment="1">
      <alignment horizontal="center" vertical="center" wrapText="1"/>
      <protection/>
    </xf>
    <xf numFmtId="0" fontId="62" fillId="32" borderId="71" xfId="58" applyFont="1" applyFill="1" applyBorder="1" applyAlignment="1">
      <alignment horizontal="center" vertical="center" wrapText="1"/>
      <protection/>
    </xf>
    <xf numFmtId="0" fontId="62" fillId="32" borderId="72" xfId="58" applyFont="1" applyFill="1" applyBorder="1" applyAlignment="1">
      <alignment horizontal="center" vertical="center" wrapText="1"/>
      <protection/>
    </xf>
    <xf numFmtId="0" fontId="62" fillId="32" borderId="0" xfId="58" applyFont="1" applyFill="1" applyBorder="1" applyAlignment="1">
      <alignment horizontal="center" vertical="center" wrapText="1"/>
      <protection/>
    </xf>
    <xf numFmtId="0" fontId="62" fillId="32" borderId="73" xfId="58" applyFont="1" applyFill="1" applyBorder="1" applyAlignment="1">
      <alignment horizontal="center" vertical="center" wrapText="1"/>
      <protection/>
    </xf>
    <xf numFmtId="0" fontId="62" fillId="32" borderId="66" xfId="58" applyFont="1" applyFill="1" applyBorder="1" applyAlignment="1">
      <alignment horizontal="center" vertical="center" wrapText="1"/>
      <protection/>
    </xf>
    <xf numFmtId="0" fontId="50" fillId="51" borderId="111" xfId="58" applyFont="1" applyFill="1" applyBorder="1" applyAlignment="1">
      <alignment horizontal="center" vertical="center" wrapText="1"/>
      <protection/>
    </xf>
    <xf numFmtId="0" fontId="50" fillId="51" borderId="121" xfId="58" applyFont="1" applyFill="1" applyBorder="1" applyAlignment="1">
      <alignment horizontal="center" vertical="center" wrapText="1"/>
      <protection/>
    </xf>
    <xf numFmtId="0" fontId="50" fillId="51" borderId="112" xfId="58" applyFont="1" applyFill="1" applyBorder="1" applyAlignment="1">
      <alignment horizontal="center" vertical="center" wrapText="1"/>
      <protection/>
    </xf>
    <xf numFmtId="0" fontId="29" fillId="51" borderId="111" xfId="0" applyFont="1" applyFill="1" applyBorder="1" applyAlignment="1">
      <alignment horizontal="center" vertical="center" textRotation="90" wrapText="1"/>
    </xf>
    <xf numFmtId="0" fontId="29" fillId="51" borderId="121" xfId="0" applyFont="1" applyFill="1" applyBorder="1" applyAlignment="1">
      <alignment horizontal="center" vertical="center" textRotation="90" wrapText="1"/>
    </xf>
    <xf numFmtId="0" fontId="29" fillId="51" borderId="112" xfId="0" applyFont="1" applyFill="1" applyBorder="1" applyAlignment="1">
      <alignment horizontal="center" vertical="center" textRotation="90" wrapText="1"/>
    </xf>
    <xf numFmtId="0" fontId="44" fillId="0" borderId="111" xfId="0" applyFont="1" applyBorder="1" applyAlignment="1">
      <alignment horizontal="center" vertical="center" wrapText="1"/>
    </xf>
    <xf numFmtId="0" fontId="44" fillId="0" borderId="121" xfId="0" applyFont="1" applyBorder="1" applyAlignment="1">
      <alignment horizontal="center" vertical="center" wrapText="1"/>
    </xf>
    <xf numFmtId="0" fontId="44" fillId="0" borderId="112" xfId="0" applyFont="1" applyBorder="1" applyAlignment="1">
      <alignment horizontal="center" vertical="center" wrapText="1"/>
    </xf>
    <xf numFmtId="0" fontId="44" fillId="0" borderId="111" xfId="58" applyFont="1" applyBorder="1" applyAlignment="1">
      <alignment horizontal="center" vertical="center" wrapText="1"/>
      <protection/>
    </xf>
    <xf numFmtId="0" fontId="44" fillId="0" borderId="121" xfId="58" applyFont="1" applyBorder="1" applyAlignment="1">
      <alignment horizontal="center" vertical="center" wrapText="1"/>
      <protection/>
    </xf>
    <xf numFmtId="0" fontId="44" fillId="0" borderId="112" xfId="58" applyFont="1" applyBorder="1" applyAlignment="1">
      <alignment horizontal="center" vertical="center" wrapText="1"/>
      <protection/>
    </xf>
    <xf numFmtId="0" fontId="44" fillId="0" borderId="111" xfId="58" applyFont="1" applyFill="1" applyBorder="1" applyAlignment="1">
      <alignment horizontal="center" vertical="center" wrapText="1"/>
      <protection/>
    </xf>
    <xf numFmtId="0" fontId="44" fillId="0" borderId="121" xfId="58" applyFont="1" applyFill="1" applyBorder="1" applyAlignment="1">
      <alignment horizontal="center" vertical="center" wrapText="1"/>
      <protection/>
    </xf>
    <xf numFmtId="0" fontId="44" fillId="0" borderId="112" xfId="58" applyFont="1" applyFill="1" applyBorder="1" applyAlignment="1">
      <alignment horizontal="center" vertical="center" wrapText="1"/>
      <protection/>
    </xf>
    <xf numFmtId="0" fontId="56" fillId="16" borderId="121" xfId="58" applyFont="1" applyFill="1" applyBorder="1" applyAlignment="1">
      <alignment horizontal="center" vertical="center" wrapText="1"/>
      <protection/>
    </xf>
    <xf numFmtId="0" fontId="44" fillId="0" borderId="70" xfId="58" applyFont="1" applyFill="1" applyBorder="1" applyAlignment="1">
      <alignment horizontal="center" vertical="center" wrapText="1"/>
      <protection/>
    </xf>
    <xf numFmtId="0" fontId="44" fillId="0" borderId="72" xfId="58" applyFont="1" applyFill="1" applyBorder="1" applyAlignment="1">
      <alignment horizontal="center" vertical="center" wrapText="1"/>
      <protection/>
    </xf>
    <xf numFmtId="0" fontId="44" fillId="0" borderId="73" xfId="58" applyFont="1" applyFill="1" applyBorder="1" applyAlignment="1">
      <alignment horizontal="center" vertical="center" wrapText="1"/>
      <protection/>
    </xf>
    <xf numFmtId="0" fontId="8" fillId="0" borderId="115" xfId="0" applyFont="1" applyBorder="1" applyAlignment="1">
      <alignment horizontal="center" vertical="center" wrapText="1"/>
    </xf>
    <xf numFmtId="0" fontId="8" fillId="0" borderId="316" xfId="0" applyFont="1" applyBorder="1" applyAlignment="1">
      <alignment horizontal="center" vertical="center" wrapText="1"/>
    </xf>
    <xf numFmtId="0" fontId="8" fillId="0" borderId="305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36" fillId="20" borderId="339" xfId="59" applyFont="1" applyFill="1" applyBorder="1" applyAlignment="1">
      <alignment horizontal="center" vertical="center"/>
      <protection/>
    </xf>
    <xf numFmtId="0" fontId="36" fillId="20" borderId="324" xfId="59" applyFont="1" applyFill="1" applyBorder="1" applyAlignment="1">
      <alignment horizontal="center" vertical="center"/>
      <protection/>
    </xf>
    <xf numFmtId="0" fontId="8" fillId="0" borderId="348" xfId="0" applyFont="1" applyBorder="1" applyAlignment="1">
      <alignment horizontal="center" vertical="center"/>
    </xf>
    <xf numFmtId="0" fontId="8" fillId="0" borderId="34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3" fillId="38" borderId="350" xfId="0" applyFont="1" applyFill="1" applyBorder="1" applyAlignment="1" applyProtection="1">
      <alignment horizontal="center" vertical="center" wrapText="1"/>
      <protection/>
    </xf>
    <xf numFmtId="0" fontId="83" fillId="38" borderId="351" xfId="0" applyFont="1" applyFill="1" applyBorder="1" applyAlignment="1" applyProtection="1">
      <alignment horizontal="center" vertical="center" wrapText="1"/>
      <protection/>
    </xf>
    <xf numFmtId="0" fontId="83" fillId="38" borderId="186" xfId="0" applyFont="1" applyFill="1" applyBorder="1" applyAlignment="1" applyProtection="1">
      <alignment horizontal="center" vertical="center" wrapText="1"/>
      <protection/>
    </xf>
    <xf numFmtId="0" fontId="83" fillId="39" borderId="350" xfId="0" applyFont="1" applyFill="1" applyBorder="1" applyAlignment="1" applyProtection="1">
      <alignment horizontal="center" vertical="center" wrapText="1"/>
      <protection/>
    </xf>
    <xf numFmtId="0" fontId="83" fillId="39" borderId="351" xfId="0" applyFont="1" applyFill="1" applyBorder="1" applyAlignment="1" applyProtection="1">
      <alignment horizontal="center" vertical="center" wrapText="1"/>
      <protection/>
    </xf>
    <xf numFmtId="0" fontId="83" fillId="39" borderId="186" xfId="0" applyFont="1" applyFill="1" applyBorder="1" applyAlignment="1" applyProtection="1">
      <alignment horizontal="center" vertical="center" wrapText="1"/>
      <protection/>
    </xf>
    <xf numFmtId="0" fontId="83" fillId="40" borderId="350" xfId="0" applyFont="1" applyFill="1" applyBorder="1" applyAlignment="1" applyProtection="1">
      <alignment horizontal="center" vertical="center" wrapText="1"/>
      <protection/>
    </xf>
    <xf numFmtId="0" fontId="83" fillId="40" borderId="351" xfId="0" applyFont="1" applyFill="1" applyBorder="1" applyAlignment="1" applyProtection="1">
      <alignment horizontal="center" vertical="center" wrapText="1"/>
      <protection/>
    </xf>
    <xf numFmtId="0" fontId="83" fillId="40" borderId="186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/>
    </xf>
    <xf numFmtId="0" fontId="8" fillId="0" borderId="316" xfId="0" applyFont="1" applyBorder="1" applyAlignment="1">
      <alignment horizontal="center" vertical="center"/>
    </xf>
    <xf numFmtId="0" fontId="8" fillId="0" borderId="305" xfId="0" applyFont="1" applyBorder="1" applyAlignment="1">
      <alignment horizontal="center" vertical="center"/>
    </xf>
    <xf numFmtId="0" fontId="8" fillId="38" borderId="352" xfId="0" applyFont="1" applyFill="1" applyBorder="1" applyAlignment="1" applyProtection="1">
      <alignment horizontal="center" vertical="center" wrapText="1"/>
      <protection/>
    </xf>
    <xf numFmtId="0" fontId="8" fillId="38" borderId="353" xfId="0" applyFont="1" applyFill="1" applyBorder="1" applyAlignment="1" applyProtection="1">
      <alignment horizontal="center" vertical="center" wrapText="1"/>
      <protection/>
    </xf>
    <xf numFmtId="0" fontId="8" fillId="38" borderId="354" xfId="0" applyFont="1" applyFill="1" applyBorder="1" applyAlignment="1" applyProtection="1">
      <alignment horizontal="center" vertical="center" wrapText="1"/>
      <protection/>
    </xf>
    <xf numFmtId="0" fontId="8" fillId="39" borderId="352" xfId="0" applyFont="1" applyFill="1" applyBorder="1" applyAlignment="1" applyProtection="1">
      <alignment horizontal="center" vertical="center" wrapText="1"/>
      <protection/>
    </xf>
    <xf numFmtId="0" fontId="8" fillId="39" borderId="353" xfId="0" applyFont="1" applyFill="1" applyBorder="1" applyAlignment="1" applyProtection="1">
      <alignment horizontal="center" vertical="center" wrapText="1"/>
      <protection/>
    </xf>
    <xf numFmtId="0" fontId="8" fillId="39" borderId="354" xfId="0" applyFont="1" applyFill="1" applyBorder="1" applyAlignment="1" applyProtection="1">
      <alignment horizontal="center" vertical="center" wrapText="1"/>
      <protection/>
    </xf>
    <xf numFmtId="0" fontId="8" fillId="40" borderId="352" xfId="0" applyFont="1" applyFill="1" applyBorder="1" applyAlignment="1" applyProtection="1">
      <alignment horizontal="center" vertical="center" wrapText="1"/>
      <protection/>
    </xf>
    <xf numFmtId="0" fontId="8" fillId="40" borderId="353" xfId="0" applyFont="1" applyFill="1" applyBorder="1" applyAlignment="1" applyProtection="1">
      <alignment horizontal="center" vertical="center" wrapText="1"/>
      <protection/>
    </xf>
    <xf numFmtId="0" fontId="8" fillId="40" borderId="354" xfId="0" applyFont="1" applyFill="1" applyBorder="1" applyAlignment="1" applyProtection="1">
      <alignment horizontal="center" vertical="center" wrapText="1"/>
      <protection/>
    </xf>
    <xf numFmtId="0" fontId="33" fillId="22" borderId="115" xfId="0" applyFont="1" applyFill="1" applyBorder="1" applyAlignment="1">
      <alignment horizontal="center"/>
    </xf>
    <xf numFmtId="0" fontId="33" fillId="22" borderId="316" xfId="0" applyFont="1" applyFill="1" applyBorder="1" applyAlignment="1">
      <alignment horizontal="center"/>
    </xf>
    <xf numFmtId="0" fontId="8" fillId="0" borderId="355" xfId="0" applyFont="1" applyBorder="1" applyAlignment="1">
      <alignment horizontal="center" vertical="center"/>
    </xf>
    <xf numFmtId="0" fontId="8" fillId="0" borderId="356" xfId="0" applyFont="1" applyBorder="1" applyAlignment="1">
      <alignment horizontal="center" vertical="center"/>
    </xf>
    <xf numFmtId="0" fontId="8" fillId="0" borderId="357" xfId="0" applyFont="1" applyBorder="1" applyAlignment="1">
      <alignment horizontal="center" vertical="center"/>
    </xf>
    <xf numFmtId="0" fontId="8" fillId="19" borderId="18" xfId="0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center" vertical="center"/>
    </xf>
    <xf numFmtId="0" fontId="8" fillId="19" borderId="358" xfId="0" applyFont="1" applyFill="1" applyBorder="1" applyAlignment="1">
      <alignment horizontal="center" vertical="center"/>
    </xf>
    <xf numFmtId="0" fontId="8" fillId="19" borderId="66" xfId="0" applyFont="1" applyFill="1" applyBorder="1" applyAlignment="1">
      <alignment horizontal="center" vertical="center"/>
    </xf>
    <xf numFmtId="0" fontId="45" fillId="20" borderId="115" xfId="0" applyFont="1" applyFill="1" applyBorder="1" applyAlignment="1">
      <alignment horizontal="center" vertical="center" wrapText="1"/>
    </xf>
    <xf numFmtId="0" fontId="45" fillId="20" borderId="316" xfId="0" applyFont="1" applyFill="1" applyBorder="1" applyAlignment="1">
      <alignment horizontal="center" vertical="center" wrapText="1"/>
    </xf>
    <xf numFmtId="0" fontId="45" fillId="20" borderId="305" xfId="0" applyFont="1" applyFill="1" applyBorder="1" applyAlignment="1">
      <alignment horizontal="center" vertical="center" wrapText="1"/>
    </xf>
    <xf numFmtId="0" fontId="63" fillId="20" borderId="71" xfId="0" applyFont="1" applyFill="1" applyBorder="1" applyAlignment="1">
      <alignment horizontal="center" vertical="center" wrapText="1"/>
    </xf>
    <xf numFmtId="0" fontId="63" fillId="20" borderId="120" xfId="0" applyFont="1" applyFill="1" applyBorder="1" applyAlignment="1">
      <alignment horizontal="center" vertical="center" wrapText="1"/>
    </xf>
    <xf numFmtId="0" fontId="11" fillId="20" borderId="348" xfId="0" applyFont="1" applyFill="1" applyBorder="1" applyAlignment="1">
      <alignment horizontal="center" vertical="center" wrapText="1"/>
    </xf>
    <xf numFmtId="0" fontId="11" fillId="20" borderId="71" xfId="0" applyFont="1" applyFill="1" applyBorder="1" applyAlignment="1">
      <alignment horizontal="center" vertical="center" wrapText="1"/>
    </xf>
    <xf numFmtId="0" fontId="8" fillId="5" borderId="352" xfId="0" applyFont="1" applyFill="1" applyBorder="1" applyAlignment="1" applyProtection="1">
      <alignment horizontal="center" vertical="center" wrapText="1"/>
      <protection/>
    </xf>
    <xf numFmtId="0" fontId="8" fillId="5" borderId="353" xfId="0" applyFont="1" applyFill="1" applyBorder="1" applyAlignment="1" applyProtection="1">
      <alignment horizontal="center" vertical="center" wrapText="1"/>
      <protection/>
    </xf>
    <xf numFmtId="0" fontId="8" fillId="5" borderId="354" xfId="0" applyFont="1" applyFill="1" applyBorder="1" applyAlignment="1" applyProtection="1">
      <alignment horizontal="center" vertical="center" wrapText="1"/>
      <protection/>
    </xf>
    <xf numFmtId="0" fontId="83" fillId="5" borderId="350" xfId="0" applyFont="1" applyFill="1" applyBorder="1" applyAlignment="1" applyProtection="1">
      <alignment horizontal="center" vertical="center" wrapText="1"/>
      <protection/>
    </xf>
    <xf numFmtId="0" fontId="83" fillId="5" borderId="351" xfId="0" applyFont="1" applyFill="1" applyBorder="1" applyAlignment="1" applyProtection="1">
      <alignment horizontal="center" vertical="center" wrapText="1"/>
      <protection/>
    </xf>
    <xf numFmtId="0" fontId="83" fillId="5" borderId="186" xfId="0" applyFont="1" applyFill="1" applyBorder="1" applyAlignment="1" applyProtection="1">
      <alignment horizontal="center" vertical="center" wrapText="1"/>
      <protection/>
    </xf>
    <xf numFmtId="0" fontId="68" fillId="0" borderId="115" xfId="59" applyFont="1" applyBorder="1" applyAlignment="1">
      <alignment horizontal="center" vertical="center"/>
      <protection/>
    </xf>
    <xf numFmtId="0" fontId="68" fillId="0" borderId="316" xfId="59" applyFont="1" applyBorder="1" applyAlignment="1">
      <alignment horizontal="center" vertical="center"/>
      <protection/>
    </xf>
    <xf numFmtId="0" fontId="68" fillId="0" borderId="305" xfId="59" applyFont="1" applyBorder="1" applyAlignment="1">
      <alignment horizontal="center" vertical="center"/>
      <protection/>
    </xf>
    <xf numFmtId="0" fontId="70" fillId="0" borderId="352" xfId="61" applyFont="1" applyBorder="1" applyAlignment="1">
      <alignment horizontal="center" vertical="center" wrapText="1"/>
      <protection/>
    </xf>
    <xf numFmtId="0" fontId="70" fillId="0" borderId="353" xfId="61" applyFont="1" applyBorder="1" applyAlignment="1">
      <alignment horizontal="center" vertical="center" wrapText="1"/>
      <protection/>
    </xf>
    <xf numFmtId="0" fontId="70" fillId="0" borderId="354" xfId="61" applyFont="1" applyBorder="1" applyAlignment="1">
      <alignment horizontal="center" vertical="center" wrapText="1"/>
      <protection/>
    </xf>
    <xf numFmtId="0" fontId="71" fillId="0" borderId="350" xfId="61" applyFont="1" applyBorder="1" applyAlignment="1">
      <alignment horizontal="center" vertical="center" wrapText="1"/>
      <protection/>
    </xf>
    <xf numFmtId="0" fontId="71" fillId="0" borderId="351" xfId="61" applyFont="1" applyBorder="1" applyAlignment="1">
      <alignment horizontal="center" vertical="center" wrapText="1"/>
      <protection/>
    </xf>
    <xf numFmtId="0" fontId="71" fillId="0" borderId="186" xfId="61" applyFont="1" applyBorder="1" applyAlignment="1">
      <alignment horizontal="center" vertical="center" wrapText="1"/>
      <protection/>
    </xf>
    <xf numFmtId="0" fontId="72" fillId="0" borderId="350" xfId="61" applyFont="1" applyBorder="1" applyAlignment="1">
      <alignment horizontal="center" vertical="center" wrapText="1"/>
      <protection/>
    </xf>
    <xf numFmtId="0" fontId="72" fillId="0" borderId="351" xfId="61" applyFont="1" applyBorder="1" applyAlignment="1">
      <alignment horizontal="center" vertical="center" wrapText="1"/>
      <protection/>
    </xf>
    <xf numFmtId="0" fontId="0" fillId="0" borderId="359" xfId="59" applyFont="1" applyBorder="1" applyAlignment="1">
      <alignment horizontal="center"/>
      <protection/>
    </xf>
    <xf numFmtId="0" fontId="0" fillId="0" borderId="210" xfId="59" applyFont="1" applyBorder="1" applyAlignment="1">
      <alignment horizontal="center"/>
      <protection/>
    </xf>
    <xf numFmtId="0" fontId="0" fillId="0" borderId="158" xfId="59" applyFont="1" applyBorder="1" applyAlignment="1">
      <alignment horizontal="center"/>
      <protection/>
    </xf>
    <xf numFmtId="0" fontId="0" fillId="0" borderId="160" xfId="59" applyFont="1" applyBorder="1" applyAlignment="1">
      <alignment horizontal="center"/>
      <protection/>
    </xf>
    <xf numFmtId="0" fontId="24" fillId="17" borderId="111" xfId="59" applyFont="1" applyFill="1" applyBorder="1" applyAlignment="1">
      <alignment horizontal="center" vertical="center" textRotation="255"/>
      <protection/>
    </xf>
    <xf numFmtId="0" fontId="24" fillId="17" borderId="121" xfId="59" applyFont="1" applyFill="1" applyBorder="1" applyAlignment="1">
      <alignment horizontal="center" vertical="center" textRotation="255"/>
      <protection/>
    </xf>
    <xf numFmtId="0" fontId="24" fillId="17" borderId="112" xfId="59" applyFont="1" applyFill="1" applyBorder="1" applyAlignment="1">
      <alignment horizontal="center" vertical="center" textRotation="255"/>
      <protection/>
    </xf>
    <xf numFmtId="0" fontId="71" fillId="0" borderId="251" xfId="61" applyFont="1" applyBorder="1" applyAlignment="1">
      <alignment horizontal="center" vertical="center" wrapText="1"/>
      <protection/>
    </xf>
    <xf numFmtId="0" fontId="71" fillId="0" borderId="266" xfId="61" applyFont="1" applyBorder="1" applyAlignment="1">
      <alignment horizontal="center" vertical="center" wrapText="1"/>
      <protection/>
    </xf>
    <xf numFmtId="0" fontId="0" fillId="0" borderId="306" xfId="59" applyFont="1" applyBorder="1" applyAlignment="1">
      <alignment horizontal="center"/>
      <protection/>
    </xf>
    <xf numFmtId="0" fontId="0" fillId="0" borderId="207" xfId="59" applyFont="1" applyBorder="1" applyAlignment="1">
      <alignment horizontal="center"/>
      <protection/>
    </xf>
    <xf numFmtId="0" fontId="69" fillId="17" borderId="70" xfId="61" applyFont="1" applyFill="1" applyBorder="1" applyAlignment="1">
      <alignment horizontal="center" vertical="center" wrapText="1"/>
      <protection/>
    </xf>
    <xf numFmtId="0" fontId="69" fillId="17" borderId="120" xfId="61" applyFont="1" applyFill="1" applyBorder="1" applyAlignment="1">
      <alignment horizontal="center" vertical="center" wrapText="1"/>
      <protection/>
    </xf>
    <xf numFmtId="0" fontId="69" fillId="17" borderId="72" xfId="61" applyFont="1" applyFill="1" applyBorder="1" applyAlignment="1">
      <alignment horizontal="center" vertical="center" wrapText="1"/>
      <protection/>
    </xf>
    <xf numFmtId="0" fontId="69" fillId="17" borderId="347" xfId="61" applyFont="1" applyFill="1" applyBorder="1" applyAlignment="1">
      <alignment horizontal="center" vertical="center" wrapText="1"/>
      <protection/>
    </xf>
    <xf numFmtId="0" fontId="69" fillId="17" borderId="73" xfId="61" applyFont="1" applyFill="1" applyBorder="1" applyAlignment="1">
      <alignment horizontal="center" vertical="center" wrapText="1"/>
      <protection/>
    </xf>
    <xf numFmtId="0" fontId="69" fillId="17" borderId="114" xfId="61" applyFont="1" applyFill="1" applyBorder="1" applyAlignment="1">
      <alignment horizontal="center" vertical="center" wrapText="1"/>
      <protection/>
    </xf>
    <xf numFmtId="0" fontId="75" fillId="2" borderId="115" xfId="59" applyFont="1" applyFill="1" applyBorder="1" applyAlignment="1">
      <alignment horizontal="center" vertical="center" wrapText="1"/>
      <protection/>
    </xf>
    <xf numFmtId="0" fontId="75" fillId="2" borderId="305" xfId="59" applyFont="1" applyFill="1" applyBorder="1" applyAlignment="1">
      <alignment horizontal="center" vertical="center" wrapText="1"/>
      <protection/>
    </xf>
    <xf numFmtId="0" fontId="8" fillId="24" borderId="360" xfId="0" applyFont="1" applyFill="1" applyBorder="1" applyAlignment="1">
      <alignment horizontal="center" vertical="center"/>
    </xf>
    <xf numFmtId="0" fontId="52" fillId="0" borderId="361" xfId="0" applyFont="1" applyFill="1" applyBorder="1" applyAlignment="1">
      <alignment horizontal="center" vertical="center"/>
    </xf>
    <xf numFmtId="0" fontId="52" fillId="0" borderId="307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343" xfId="0" applyFont="1" applyFill="1" applyBorder="1" applyAlignment="1">
      <alignment horizontal="center" vertical="center"/>
    </xf>
    <xf numFmtId="0" fontId="52" fillId="0" borderId="362" xfId="0" applyFont="1" applyFill="1" applyBorder="1" applyAlignment="1">
      <alignment horizontal="center" vertical="center"/>
    </xf>
    <xf numFmtId="0" fontId="0" fillId="17" borderId="363" xfId="0" applyFont="1" applyFill="1" applyBorder="1" applyAlignment="1" applyProtection="1">
      <alignment horizontal="center" vertical="center" textRotation="90" wrapText="1"/>
      <protection/>
    </xf>
    <xf numFmtId="0" fontId="24" fillId="47" borderId="364" xfId="0" applyFont="1" applyFill="1" applyBorder="1" applyAlignment="1" applyProtection="1">
      <alignment horizontal="center" vertical="center"/>
      <protection/>
    </xf>
    <xf numFmtId="0" fontId="0" fillId="14" borderId="365" xfId="0" applyFill="1" applyBorder="1" applyAlignment="1">
      <alignment horizontal="center" vertical="center"/>
    </xf>
    <xf numFmtId="0" fontId="0" fillId="14" borderId="366" xfId="0" applyFill="1" applyBorder="1" applyAlignment="1">
      <alignment horizontal="center" vertical="center"/>
    </xf>
    <xf numFmtId="0" fontId="0" fillId="14" borderId="367" xfId="0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4" borderId="157" xfId="0" applyFill="1" applyBorder="1" applyAlignment="1">
      <alignment horizontal="center" vertical="center"/>
    </xf>
    <xf numFmtId="0" fontId="126" fillId="14" borderId="368" xfId="0" applyFont="1" applyFill="1" applyBorder="1" applyAlignment="1">
      <alignment horizontal="center" vertical="center" wrapText="1"/>
    </xf>
    <xf numFmtId="0" fontId="0" fillId="14" borderId="364" xfId="0" applyFill="1" applyBorder="1" applyAlignment="1">
      <alignment horizontal="center" vertical="center"/>
    </xf>
    <xf numFmtId="0" fontId="126" fillId="14" borderId="369" xfId="0" applyFont="1" applyFill="1" applyBorder="1" applyAlignment="1">
      <alignment horizontal="center" vertical="center" wrapText="1"/>
    </xf>
    <xf numFmtId="0" fontId="128" fillId="0" borderId="370" xfId="60" applyFont="1" applyBorder="1" applyAlignment="1">
      <alignment horizontal="right" vertical="center"/>
      <protection/>
    </xf>
    <xf numFmtId="0" fontId="128" fillId="0" borderId="370" xfId="60" applyFont="1" applyBorder="1" applyAlignment="1">
      <alignment vertical="center"/>
      <protection/>
    </xf>
    <xf numFmtId="0" fontId="0" fillId="0" borderId="0" xfId="60">
      <alignment/>
      <protection/>
    </xf>
    <xf numFmtId="0" fontId="129" fillId="39" borderId="365" xfId="60" applyFont="1" applyFill="1" applyBorder="1" applyAlignment="1">
      <alignment horizontal="center"/>
      <protection/>
    </xf>
    <xf numFmtId="0" fontId="129" fillId="0" borderId="365" xfId="60" applyFont="1" applyBorder="1" applyAlignment="1">
      <alignment horizontal="center"/>
      <protection/>
    </xf>
    <xf numFmtId="0" fontId="0" fillId="0" borderId="198" xfId="60" applyBorder="1" applyAlignment="1">
      <alignment horizontal="left"/>
      <protection/>
    </xf>
    <xf numFmtId="0" fontId="35" fillId="0" borderId="371" xfId="60" applyFont="1" applyBorder="1" applyAlignment="1">
      <alignment horizontal="left" vertical="top"/>
      <protection/>
    </xf>
    <xf numFmtId="0" fontId="0" fillId="0" borderId="0" xfId="60" applyAlignment="1">
      <alignment horizontal="left"/>
      <protection/>
    </xf>
    <xf numFmtId="0" fontId="35" fillId="0" borderId="372" xfId="60" applyFont="1" applyBorder="1" applyAlignment="1">
      <alignment horizontal="left" vertical="top"/>
      <protection/>
    </xf>
    <xf numFmtId="0" fontId="35" fillId="0" borderId="364" xfId="60" applyFont="1" applyBorder="1" applyAlignment="1">
      <alignment horizontal="left" vertical="top"/>
      <protection/>
    </xf>
    <xf numFmtId="0" fontId="35" fillId="0" borderId="157" xfId="60" applyFont="1" applyBorder="1" applyAlignment="1">
      <alignment horizontal="left" vertical="top"/>
      <protection/>
    </xf>
    <xf numFmtId="0" fontId="0" fillId="0" borderId="156" xfId="60" applyBorder="1" applyAlignment="1">
      <alignment horizontal="left"/>
      <protection/>
    </xf>
    <xf numFmtId="0" fontId="69" fillId="17" borderId="365" xfId="60" applyFont="1" applyFill="1" applyBorder="1" applyAlignment="1">
      <alignment horizontal="center"/>
      <protection/>
    </xf>
    <xf numFmtId="0" fontId="0" fillId="0" borderId="157" xfId="60" applyFont="1" applyBorder="1" applyAlignment="1">
      <alignment horizontal="left" vertical="center"/>
      <protection/>
    </xf>
    <xf numFmtId="0" fontId="0" fillId="0" borderId="371" xfId="60" applyBorder="1" applyAlignment="1">
      <alignment horizontal="left"/>
      <protection/>
    </xf>
    <xf numFmtId="0" fontId="0" fillId="0" borderId="372" xfId="60" applyBorder="1" applyAlignment="1">
      <alignment horizontal="left"/>
      <protection/>
    </xf>
    <xf numFmtId="0" fontId="0" fillId="0" borderId="364" xfId="60" applyBorder="1" applyAlignment="1">
      <alignment horizontal="left"/>
      <protection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Monétaire 2" xfId="53"/>
    <cellStyle name="Monétaire 3" xfId="54"/>
    <cellStyle name="Neutre" xfId="55"/>
    <cellStyle name="Normal 2" xfId="56"/>
    <cellStyle name="Normal 3" xfId="57"/>
    <cellStyle name="Normal_BEP MMIC " xfId="58"/>
    <cellStyle name="Normal_CAP PAP - Fiches exam" xfId="59"/>
    <cellStyle name="Normal_Copie de Livret Promotion BCP 3ans 2013" xfId="60"/>
    <cellStyle name="Normal_EREA Pennes CCF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itre_Copie de Livret Promotion BCP 3ans 2013" xfId="71"/>
    <cellStyle name="Total" xfId="72"/>
    <cellStyle name="Vérification" xfId="73"/>
  </cellStyles>
  <dxfs count="22">
    <dxf>
      <font>
        <b/>
        <i val="0"/>
        <color indexed="12"/>
      </font>
      <fill>
        <patternFill patternType="solid">
          <fgColor indexed="27"/>
          <bgColor indexed="41"/>
        </patternFill>
      </fill>
    </dxf>
    <dxf>
      <font>
        <b/>
        <i val="0"/>
        <color indexed="10"/>
      </font>
      <fill>
        <patternFill patternType="solid">
          <fgColor indexed="26"/>
          <bgColor indexed="34"/>
        </patternFill>
      </fill>
    </dxf>
    <dxf>
      <font>
        <b/>
        <i val="0"/>
        <color indexed="12"/>
      </font>
      <fill>
        <patternFill patternType="solid">
          <fgColor indexed="27"/>
          <bgColor indexed="41"/>
        </patternFill>
      </fill>
    </dxf>
    <dxf>
      <font>
        <b/>
        <i val="0"/>
        <color indexed="10"/>
      </font>
      <fill>
        <patternFill patternType="solid">
          <fgColor indexed="26"/>
          <bgColor indexed="34"/>
        </patternFill>
      </fill>
    </dxf>
    <dxf>
      <font>
        <b/>
        <i val="0"/>
        <color indexed="12"/>
      </font>
      <fill>
        <patternFill patternType="solid">
          <fgColor indexed="27"/>
          <bgColor indexed="41"/>
        </patternFill>
      </fill>
    </dxf>
    <dxf>
      <font>
        <b/>
        <i val="0"/>
        <color indexed="10"/>
      </font>
      <fill>
        <patternFill patternType="solid">
          <fgColor indexed="26"/>
          <bgColor indexed="34"/>
        </patternFill>
      </fill>
    </dxf>
    <dxf>
      <font>
        <b/>
        <i val="0"/>
        <color indexed="10"/>
      </font>
      <fill>
        <patternFill patternType="solid">
          <fgColor indexed="49"/>
          <bgColor indexed="44"/>
        </patternFill>
      </fill>
    </dxf>
    <dxf>
      <font>
        <b/>
        <i val="0"/>
        <color indexed="10"/>
      </font>
      <fill>
        <patternFill patternType="solid">
          <fgColor indexed="53"/>
          <bgColor indexed="22"/>
        </patternFill>
      </fill>
    </dxf>
    <dxf>
      <font>
        <b/>
        <i val="0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color indexed="12"/>
      </font>
      <fill>
        <patternFill patternType="solid">
          <fgColor indexed="27"/>
          <bgColor indexed="41"/>
        </patternFill>
      </fill>
    </dxf>
    <dxf>
      <font>
        <b/>
        <i val="0"/>
        <color indexed="10"/>
      </font>
      <fill>
        <patternFill patternType="solid">
          <fgColor indexed="26"/>
          <bgColor indexed="34"/>
        </patternFill>
      </fill>
    </dxf>
    <dxf>
      <font>
        <b/>
        <i val="0"/>
        <color indexed="12"/>
      </font>
      <fill>
        <patternFill patternType="solid">
          <fgColor indexed="27"/>
          <bgColor indexed="41"/>
        </patternFill>
      </fill>
    </dxf>
    <dxf>
      <font>
        <b/>
        <i val="0"/>
        <color indexed="10"/>
      </font>
      <fill>
        <patternFill patternType="solid">
          <fgColor indexed="26"/>
          <bgColor indexed="34"/>
        </patternFill>
      </fill>
    </dxf>
    <dxf>
      <font>
        <b/>
        <i val="0"/>
        <color indexed="10"/>
      </font>
      <fill>
        <patternFill patternType="solid">
          <fgColor indexed="49"/>
          <bgColor indexed="44"/>
        </patternFill>
      </fill>
    </dxf>
    <dxf>
      <font>
        <b/>
        <i val="0"/>
        <color indexed="10"/>
      </font>
      <fill>
        <patternFill patternType="solid">
          <fgColor indexed="49"/>
          <bgColor indexed="44"/>
        </patternFill>
      </fill>
    </dxf>
    <dxf>
      <font>
        <b/>
        <i val="0"/>
        <color indexed="12"/>
      </font>
      <fill>
        <patternFill patternType="solid">
          <fgColor indexed="27"/>
          <bgColor indexed="41"/>
        </patternFill>
      </fill>
    </dxf>
    <dxf>
      <font>
        <b/>
        <i val="0"/>
        <color indexed="10"/>
      </font>
      <fill>
        <patternFill patternType="solid">
          <fgColor indexed="26"/>
          <bgColor indexed="34"/>
        </patternFill>
      </fill>
    </dxf>
    <dxf>
      <font>
        <b/>
        <i val="0"/>
        <color indexed="12"/>
      </font>
      <fill>
        <patternFill patternType="solid">
          <fgColor indexed="27"/>
          <bgColor indexed="41"/>
        </patternFill>
      </fill>
    </dxf>
    <dxf>
      <font>
        <b/>
        <i val="0"/>
        <color indexed="10"/>
      </font>
      <fill>
        <patternFill patternType="solid">
          <fgColor indexed="26"/>
          <bgColor indexed="34"/>
        </patternFill>
      </fill>
    </dxf>
    <dxf>
      <font>
        <b/>
        <i val="0"/>
        <color indexed="12"/>
      </font>
      <fill>
        <patternFill patternType="solid">
          <fgColor indexed="27"/>
          <bgColor indexed="41"/>
        </patternFill>
      </fill>
    </dxf>
    <dxf>
      <font>
        <b/>
        <i val="0"/>
        <color indexed="10"/>
      </font>
      <fill>
        <patternFill patternType="solid">
          <fgColor indexed="26"/>
          <bgColor indexed="3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72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BF"/>
      <rgbColor rgb="00D7D7D7"/>
      <rgbColor rgb="00800080"/>
      <rgbColor rgb="00800000"/>
      <rgbColor rgb="00008080"/>
      <rgbColor rgb="000000FF"/>
      <rgbColor rgb="0000CCFF"/>
      <rgbColor rgb="00BFEFEF"/>
      <rgbColor rgb="00CCFFCC"/>
      <rgbColor rgb="00FFFF99"/>
      <rgbColor rgb="0099CCFF"/>
      <rgbColor rgb="00FF99CC"/>
      <rgbColor rgb="00CC99FF"/>
      <rgbColor rgb="00FFCC99"/>
      <rgbColor rgb="00D0D0D0"/>
      <rgbColor rgb="0099BFBF"/>
      <rgbColor rgb="0099CC00"/>
      <rgbColor rgb="00FFCC00"/>
      <rgbColor rgb="00FF9900"/>
      <rgbColor rgb="00BFBFBF"/>
      <rgbColor rgb="00666699"/>
      <rgbColor rgb="0075757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REUSSITE ANNUEL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4875"/>
          <c:w val="0.9422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Effectifs!$Q$4</c:f>
              <c:strCache>
                <c:ptCount val="1"/>
                <c:pt idx="0">
                  <c:v>Par rapport aux présents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Effectifs!$C$5</c:f>
              <c:numCache/>
            </c:numRef>
          </c:cat>
          <c:val>
            <c:numRef>
              <c:f>Effectifs!$Q$5</c:f>
              <c:numCache/>
            </c:numRef>
          </c:val>
        </c:ser>
        <c:ser>
          <c:idx val="1"/>
          <c:order val="1"/>
          <c:tx>
            <c:strRef>
              <c:f>Effectifs!$R$4</c:f>
              <c:strCache>
                <c:ptCount val="1"/>
                <c:pt idx="0">
                  <c:v>Par rapport aux inscrits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Effectifs!$C$5</c:f>
              <c:numCache/>
            </c:numRef>
          </c:cat>
          <c:val>
            <c:numRef>
              <c:f>Effectifs!$R$5</c:f>
              <c:numCache/>
            </c:numRef>
          </c:val>
        </c:ser>
        <c:ser>
          <c:idx val="2"/>
          <c:order val="2"/>
          <c:tx>
            <c:strRef>
              <c:f>Effectifs!$S$4</c:f>
              <c:strCache>
                <c:ptCount val="1"/>
                <c:pt idx="0">
                  <c:v>Par rapport à l'effectif de 2nde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Effectifs!$S$5</c:f>
              <c:numCache/>
            </c:numRef>
          </c:val>
        </c:ser>
        <c:ser>
          <c:idx val="3"/>
          <c:order val="3"/>
          <c:tx>
            <c:strRef>
              <c:f>Effectifs!$T$4</c:f>
              <c:strCache>
                <c:ptCount val="1"/>
                <c:pt idx="0">
                  <c:v>Par rapport à la capacité d'accueil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Effectifs!$T$5</c:f>
              <c:numCache/>
            </c:numRef>
          </c:val>
        </c:ser>
        <c:gapWidth val="170"/>
        <c:axId val="56989118"/>
        <c:axId val="43140015"/>
      </c:barChart>
      <c:catAx>
        <c:axId val="56989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 de l'examen</a:t>
                </a:r>
              </a:p>
            </c:rich>
          </c:tx>
          <c:layout>
            <c:manualLayout>
              <c:xMode val="factor"/>
              <c:yMode val="factor"/>
              <c:x val="0.005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0015"/>
        <c:crossesAt val="0"/>
        <c:auto val="1"/>
        <c:lblOffset val="100"/>
        <c:tickLblSkip val="1"/>
        <c:noMultiLvlLbl val="0"/>
      </c:catAx>
      <c:valAx>
        <c:axId val="4314001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911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"/>
          <c:y val="0.77425"/>
          <c:w val="0.4225"/>
          <c:h val="0.22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gradFill rotWithShape="1">
      <a:gsLst>
        <a:gs pos="0">
          <a:srgbClr val="C0C0C0"/>
        </a:gs>
        <a:gs pos="100000">
          <a:srgbClr val="D7D7D7"/>
        </a:gs>
      </a:gsLst>
      <a:lin ang="5400000" scaled="1"/>
    </a:gra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8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EFFECTIFS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56"/>
          <c:w val="0.91875"/>
          <c:h val="0.73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3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Effectifs!$D$4:$E$4,Effectifs!$G$4,Effectifs!$I$4,Effectifs!$K$4,Effectifs!$M$4,Effectifs!$O$4</c:f>
              <c:strCache/>
            </c:strRef>
          </c:cat>
          <c:val>
            <c:numRef>
              <c:f>Effectifs!$D$5:$E$5,Effectifs!$G$5,Effectifs!$I$5,Effectifs!$K$5,Effectifs!$M$5,Effectifs!$O$5</c:f>
              <c:numCache/>
            </c:numRef>
          </c:val>
          <c:smooth val="0"/>
        </c:ser>
        <c:marker val="1"/>
        <c:axId val="52715816"/>
        <c:axId val="4680297"/>
      </c:lineChart>
      <c:catAx>
        <c:axId val="52715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Erosion sur la durée de la scolarité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80297"/>
        <c:crossesAt val="0"/>
        <c:auto val="1"/>
        <c:lblOffset val="100"/>
        <c:tickLblSkip val="1"/>
        <c:noMultiLvlLbl val="0"/>
      </c:catAx>
      <c:valAx>
        <c:axId val="4680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158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gradFill rotWithShape="1">
      <a:gsLst>
        <a:gs pos="0">
          <a:srgbClr val="CCFFCC"/>
        </a:gs>
        <a:gs pos="100000">
          <a:srgbClr val="D0D0D0"/>
        </a:gs>
      </a:gsLst>
      <a:lin ang="5400000" scaled="1"/>
    </a:gra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REUSSITE ANNUEL</a:t>
            </a:r>
          </a:p>
        </c:rich>
      </c:tx>
      <c:layout>
        <c:manualLayout>
          <c:xMode val="factor"/>
          <c:yMode val="factor"/>
          <c:x val="0.04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315"/>
          <c:w val="0.826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Effectifs!$C$28:$C$31</c:f>
              <c:numCache/>
            </c:numRef>
          </c:cat>
          <c:val>
            <c:numRef>
              <c:f>Effectifs!$Q$28:$Q$31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Effectifs!$C$28:$C$31</c:f>
              <c:numCache/>
            </c:numRef>
          </c:cat>
          <c:val>
            <c:numRef>
              <c:f>Effectifs!$R$28:$R$31</c:f>
              <c:numCache/>
            </c:numRef>
          </c:val>
        </c:ser>
        <c:axId val="42122674"/>
        <c:axId val="43559747"/>
      </c:barChart>
      <c:catAx>
        <c:axId val="42122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9747"/>
        <c:crossesAt val="0"/>
        <c:auto val="1"/>
        <c:lblOffset val="100"/>
        <c:tickLblSkip val="1"/>
        <c:noMultiLvlLbl val="0"/>
      </c:catAx>
      <c:valAx>
        <c:axId val="435597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2267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431"/>
          <c:w val="0.1095"/>
          <c:h val="0.12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gradFill rotWithShape="1">
      <a:gsLst>
        <a:gs pos="0">
          <a:srgbClr val="FFFF99"/>
        </a:gs>
        <a:gs pos="100000">
          <a:srgbClr val="757575"/>
        </a:gs>
      </a:gsLst>
      <a:lin ang="5400000" scaled="1"/>
    </a:gra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EFFECTIFS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32"/>
          <c:w val="0.7725"/>
          <c:h val="0.77475"/>
        </c:manualLayout>
      </c:layout>
      <c:lineChart>
        <c:grouping val="standard"/>
        <c:varyColors val="0"/>
        <c:ser>
          <c:idx val="1"/>
          <c:order val="0"/>
          <c:tx>
            <c:strRef>
              <c:f>Effectifs!$C$28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Effectifs!$D$4:$E$4,Effectifs!$G$4,Effectifs!$I$4,Effectifs!$K$4,Effectifs!$M$4,Effectifs!$O$4</c:f>
              <c:strCache/>
            </c:strRef>
          </c:cat>
          <c:val>
            <c:numRef>
              <c:f>Effectifs!$D$28:$E$28,Effectifs!$G$28,Effectifs!$I$28,Effectifs!$K$28,Effectifs!$M$28,Effectifs!$O$28</c:f>
              <c:numCache/>
            </c:numRef>
          </c:val>
          <c:smooth val="0"/>
        </c:ser>
        <c:ser>
          <c:idx val="2"/>
          <c:order val="1"/>
          <c:tx>
            <c:strRef>
              <c:f>Effectifs!$C$29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Effectifs!$D$4:$E$4,Effectifs!$G$4,Effectifs!$I$4,Effectifs!$K$4,Effectifs!$M$4,Effectifs!$O$4</c:f>
              <c:strCache/>
            </c:strRef>
          </c:cat>
          <c:val>
            <c:numRef>
              <c:f>Effectifs!$D$29:$E$29,Effectifs!$G$29,Effectifs!$I$29,Effectifs!$K$29,Effectifs!$M$29,Effectifs!$O$29</c:f>
              <c:numCache/>
            </c:numRef>
          </c:val>
          <c:smooth val="0"/>
        </c:ser>
        <c:ser>
          <c:idx val="3"/>
          <c:order val="2"/>
          <c:tx>
            <c:strRef>
              <c:f>Effectifs!$C$30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Effectifs!$D$4:$E$4,Effectifs!$G$4,Effectifs!$I$4,Effectifs!$K$4,Effectifs!$M$4,Effectifs!$O$4</c:f>
              <c:strCache/>
            </c:strRef>
          </c:cat>
          <c:val>
            <c:numRef>
              <c:f>Effectifs!$D$30:$E$30,Effectifs!$G$30,Effectifs!$I$30,Effectifs!$K$30,Effectifs!$M$30,Effectifs!$O$30</c:f>
              <c:numCache/>
            </c:numRef>
          </c:val>
          <c:smooth val="0"/>
        </c:ser>
        <c:ser>
          <c:idx val="12"/>
          <c:order val="3"/>
          <c:tx>
            <c:strRef>
              <c:f>Effectifs!$C$31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Effectifs!$D$4:$E$4,Effectifs!$G$4,Effectifs!$I$4,Effectifs!$K$4,Effectifs!$M$4,Effectifs!$O$4</c:f>
              <c:strCache/>
            </c:strRef>
          </c:cat>
          <c:val>
            <c:numRef>
              <c:f>Effectifs!$D$31:$E$31,Effectifs!$G$31,Effectifs!$I$31,Effectifs!$K$31,Effectifs!$M$31,Effectifs!$O$31</c:f>
              <c:numCache/>
            </c:numRef>
          </c:val>
          <c:smooth val="0"/>
        </c:ser>
        <c:marker val="1"/>
        <c:axId val="56493404"/>
        <c:axId val="38678589"/>
      </c:lineChart>
      <c:catAx>
        <c:axId val="5649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Erosion sur la durée de la scolarité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678589"/>
        <c:crossesAt val="0"/>
        <c:auto val="1"/>
        <c:lblOffset val="100"/>
        <c:tickLblSkip val="1"/>
        <c:noMultiLvlLbl val="0"/>
      </c:catAx>
      <c:valAx>
        <c:axId val="3867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34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75325"/>
          <c:w val="0.13675"/>
          <c:h val="0.24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gradFill rotWithShape="1">
      <a:gsLst>
        <a:gs pos="0">
          <a:srgbClr val="CCFFCC"/>
        </a:gs>
        <a:gs pos="100000">
          <a:srgbClr val="D0D0D0"/>
        </a:gs>
      </a:gsLst>
      <a:lin ang="5400000" scaled="1"/>
    </a:gra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Effectifs!A1" /><Relationship Id="rId2" Type="http://schemas.openxmlformats.org/officeDocument/2006/relationships/image" Target="../media/image1.png" /><Relationship Id="rId3" Type="http://schemas.openxmlformats.org/officeDocument/2006/relationships/hyperlink" Target="#OrgEnsHebdo!A1" /><Relationship Id="rId4" Type="http://schemas.openxmlformats.org/officeDocument/2006/relationships/hyperlink" Target="#'Suivi classe'!A1" /><Relationship Id="rId5" Type="http://schemas.openxmlformats.org/officeDocument/2006/relationships/hyperlink" Target="#OrgEnsCycle!A1" /><Relationship Id="rId6" Type="http://schemas.openxmlformats.org/officeDocument/2006/relationships/hyperlink" Target="#Promotion!A1" /><Relationship Id="rId7" Type="http://schemas.openxmlformats.org/officeDocument/2006/relationships/image" Target="../media/image2.jpeg" /><Relationship Id="rId8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304800</xdr:rowOff>
    </xdr:from>
    <xdr:to>
      <xdr:col>2</xdr:col>
      <xdr:colOff>828675</xdr:colOff>
      <xdr:row>12</xdr:row>
      <xdr:rowOff>85725</xdr:rowOff>
    </xdr:to>
    <xdr:sp>
      <xdr:nvSpPr>
        <xdr:cNvPr id="1" name="Freeform 2"/>
        <xdr:cNvSpPr>
          <a:spLocks/>
        </xdr:cNvSpPr>
      </xdr:nvSpPr>
      <xdr:spPr>
        <a:xfrm>
          <a:off x="228600" y="685800"/>
          <a:ext cx="3724275" cy="3448050"/>
        </a:xfrm>
        <a:custGeom>
          <a:pathLst>
            <a:path h="834" w="830">
              <a:moveTo>
                <a:pt x="613" y="0"/>
              </a:moveTo>
              <a:cubicBezTo>
                <a:pt x="306" y="116"/>
                <a:pt x="0" y="233"/>
                <a:pt x="33" y="372"/>
              </a:cubicBezTo>
              <a:cubicBezTo>
                <a:pt x="66" y="511"/>
                <a:pt x="796" y="834"/>
                <a:pt x="813" y="833"/>
              </a:cubicBezTo>
              <a:cubicBezTo>
                <a:pt x="830" y="832"/>
                <a:pt x="167" y="505"/>
                <a:pt x="133" y="366"/>
              </a:cubicBezTo>
              <a:cubicBezTo>
                <a:pt x="99" y="227"/>
                <a:pt x="353" y="113"/>
                <a:pt x="607" y="0"/>
              </a:cubicBezTo>
            </a:path>
          </a:pathLst>
        </a:custGeom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</xdr:row>
      <xdr:rowOff>352425</xdr:rowOff>
    </xdr:from>
    <xdr:to>
      <xdr:col>3</xdr:col>
      <xdr:colOff>419100</xdr:colOff>
      <xdr:row>2</xdr:row>
      <xdr:rowOff>276225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2247900" y="733425"/>
          <a:ext cx="2857500" cy="304800"/>
        </a:xfrm>
        <a:prstGeom prst="roundRect">
          <a:avLst/>
        </a:prstGeom>
        <a:solidFill>
          <a:srgbClr val="FFFF99"/>
        </a:solidFill>
        <a:ln w="5724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LES EFFECTIFS</a:t>
          </a:r>
        </a:p>
      </xdr:txBody>
    </xdr:sp>
    <xdr:clientData/>
  </xdr:twoCellAnchor>
  <xdr:twoCellAnchor>
    <xdr:from>
      <xdr:col>1</xdr:col>
      <xdr:colOff>781050</xdr:colOff>
      <xdr:row>2</xdr:row>
      <xdr:rowOff>9525</xdr:rowOff>
    </xdr:from>
    <xdr:to>
      <xdr:col>1</xdr:col>
      <xdr:colOff>1028700</xdr:colOff>
      <xdr:row>2</xdr:row>
      <xdr:rowOff>238125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7715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5</xdr:row>
      <xdr:rowOff>323850</xdr:rowOff>
    </xdr:from>
    <xdr:to>
      <xdr:col>2</xdr:col>
      <xdr:colOff>323850</xdr:colOff>
      <xdr:row>6</xdr:row>
      <xdr:rowOff>257175</xdr:rowOff>
    </xdr:to>
    <xdr:sp>
      <xdr:nvSpPr>
        <xdr:cNvPr id="4" name="AutoShape 5">
          <a:hlinkClick r:id="rId3"/>
        </xdr:cNvPr>
        <xdr:cNvSpPr>
          <a:spLocks/>
        </xdr:cNvSpPr>
      </xdr:nvSpPr>
      <xdr:spPr>
        <a:xfrm>
          <a:off x="419100" y="2143125"/>
          <a:ext cx="3028950" cy="314325"/>
        </a:xfrm>
        <a:prstGeom prst="roundRect">
          <a:avLst/>
        </a:prstGeom>
        <a:solidFill>
          <a:srgbClr val="FFFF99"/>
        </a:solidFill>
        <a:ln w="5724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L'EMPLOI DU TEMPS</a:t>
          </a:r>
        </a:p>
      </xdr:txBody>
    </xdr:sp>
    <xdr:clientData/>
  </xdr:twoCellAnchor>
  <xdr:twoCellAnchor>
    <xdr:from>
      <xdr:col>0</xdr:col>
      <xdr:colOff>514350</xdr:colOff>
      <xdr:row>5</xdr:row>
      <xdr:rowOff>371475</xdr:rowOff>
    </xdr:from>
    <xdr:to>
      <xdr:col>0</xdr:col>
      <xdr:colOff>752475</xdr:colOff>
      <xdr:row>6</xdr:row>
      <xdr:rowOff>209550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1907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1247775</xdr:colOff>
      <xdr:row>9</xdr:row>
      <xdr:rowOff>219075</xdr:rowOff>
    </xdr:from>
    <xdr:to>
      <xdr:col>4</xdr:col>
      <xdr:colOff>276225</xdr:colOff>
      <xdr:row>10</xdr:row>
      <xdr:rowOff>142875</xdr:rowOff>
    </xdr:to>
    <xdr:sp>
      <xdr:nvSpPr>
        <xdr:cNvPr id="6" name="AutoShape 7">
          <a:hlinkClick r:id="rId4"/>
        </xdr:cNvPr>
        <xdr:cNvSpPr>
          <a:spLocks/>
        </xdr:cNvSpPr>
      </xdr:nvSpPr>
      <xdr:spPr>
        <a:xfrm>
          <a:off x="2809875" y="3562350"/>
          <a:ext cx="3714750" cy="304800"/>
        </a:xfrm>
        <a:prstGeom prst="roundRect">
          <a:avLst/>
        </a:prstGeom>
        <a:solidFill>
          <a:srgbClr val="FFFF99"/>
        </a:solidFill>
        <a:ln w="5724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LE SUIVI DE CLASSE</a:t>
          </a:r>
        </a:p>
      </xdr:txBody>
    </xdr:sp>
    <xdr:clientData/>
  </xdr:twoCellAnchor>
  <xdr:twoCellAnchor>
    <xdr:from>
      <xdr:col>1</xdr:col>
      <xdr:colOff>1333500</xdr:colOff>
      <xdr:row>9</xdr:row>
      <xdr:rowOff>266700</xdr:rowOff>
    </xdr:from>
    <xdr:to>
      <xdr:col>2</xdr:col>
      <xdr:colOff>9525</xdr:colOff>
      <xdr:row>10</xdr:row>
      <xdr:rowOff>104775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36099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1466850</xdr:colOff>
      <xdr:row>7</xdr:row>
      <xdr:rowOff>314325</xdr:rowOff>
    </xdr:from>
    <xdr:to>
      <xdr:col>3</xdr:col>
      <xdr:colOff>838200</xdr:colOff>
      <xdr:row>8</xdr:row>
      <xdr:rowOff>247650</xdr:rowOff>
    </xdr:to>
    <xdr:sp>
      <xdr:nvSpPr>
        <xdr:cNvPr id="8" name="AutoShape 9">
          <a:hlinkClick r:id="rId5"/>
        </xdr:cNvPr>
        <xdr:cNvSpPr>
          <a:spLocks/>
        </xdr:cNvSpPr>
      </xdr:nvSpPr>
      <xdr:spPr>
        <a:xfrm>
          <a:off x="1466850" y="2895600"/>
          <a:ext cx="4057650" cy="314325"/>
        </a:xfrm>
        <a:prstGeom prst="roundRect">
          <a:avLst/>
        </a:prstGeom>
        <a:solidFill>
          <a:srgbClr val="FFFF99"/>
        </a:solidFill>
        <a:ln w="5724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L'ORGANISATION DES ENSEIGNEMENTS</a:t>
          </a:r>
        </a:p>
      </xdr:txBody>
    </xdr:sp>
    <xdr:clientData/>
  </xdr:twoCellAnchor>
  <xdr:twoCellAnchor>
    <xdr:from>
      <xdr:col>0</xdr:col>
      <xdr:colOff>1552575</xdr:colOff>
      <xdr:row>7</xdr:row>
      <xdr:rowOff>361950</xdr:rowOff>
    </xdr:from>
    <xdr:to>
      <xdr:col>1</xdr:col>
      <xdr:colOff>228600</xdr:colOff>
      <xdr:row>8</xdr:row>
      <xdr:rowOff>209550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29432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4</xdr:row>
      <xdr:rowOff>9525</xdr:rowOff>
    </xdr:from>
    <xdr:to>
      <xdr:col>2</xdr:col>
      <xdr:colOff>552450</xdr:colOff>
      <xdr:row>4</xdr:row>
      <xdr:rowOff>333375</xdr:rowOff>
    </xdr:to>
    <xdr:sp>
      <xdr:nvSpPr>
        <xdr:cNvPr id="10" name="AutoShape 11">
          <a:hlinkClick r:id="rId6"/>
        </xdr:cNvPr>
        <xdr:cNvSpPr>
          <a:spLocks/>
        </xdr:cNvSpPr>
      </xdr:nvSpPr>
      <xdr:spPr>
        <a:xfrm>
          <a:off x="619125" y="1447800"/>
          <a:ext cx="3057525" cy="323850"/>
        </a:xfrm>
        <a:prstGeom prst="roundRect">
          <a:avLst/>
        </a:prstGeom>
        <a:solidFill>
          <a:srgbClr val="FFFF99"/>
        </a:solidFill>
        <a:ln w="5724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LA PROMOTION</a:t>
          </a:r>
        </a:p>
      </xdr:txBody>
    </xdr:sp>
    <xdr:clientData/>
  </xdr:twoCellAnchor>
  <xdr:twoCellAnchor>
    <xdr:from>
      <xdr:col>0</xdr:col>
      <xdr:colOff>714375</xdr:colOff>
      <xdr:row>4</xdr:row>
      <xdr:rowOff>66675</xdr:rowOff>
    </xdr:from>
    <xdr:to>
      <xdr:col>0</xdr:col>
      <xdr:colOff>962025</xdr:colOff>
      <xdr:row>4</xdr:row>
      <xdr:rowOff>285750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5049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1</xdr:row>
      <xdr:rowOff>57150</xdr:rowOff>
    </xdr:from>
    <xdr:to>
      <xdr:col>5</xdr:col>
      <xdr:colOff>923925</xdr:colOff>
      <xdr:row>5</xdr:row>
      <xdr:rowOff>66675</xdr:rowOff>
    </xdr:to>
    <xdr:sp>
      <xdr:nvSpPr>
        <xdr:cNvPr id="12" name="WordArt 13"/>
        <xdr:cNvSpPr>
          <a:spLocks/>
        </xdr:cNvSpPr>
      </xdr:nvSpPr>
      <xdr:spPr>
        <a:xfrm>
          <a:off x="5419725" y="438150"/>
          <a:ext cx="2933700" cy="14478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Normal3" dir="t"/>
          </a:scene3d>
          <a:sp3d extrusionH="0" prstMaterial="legacyMatte">
            <a:extrusionClr>
              <a:srgbClr val="FFCC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99"/>
                  </a:gs>
                  <a:gs pos="100000">
                    <a:srgbClr val="FFCC00"/>
                  </a:gs>
                </a:gsLst>
                <a:lin ang="0" scaled="1"/>
              </a:gradFill>
              <a:latin typeface="Comic Sans MS"/>
              <a:cs typeface="Comic Sans MS"/>
            </a:rPr>
            <a:t>LE LIVRETDEPROMOTION</a:t>
          </a:r>
        </a:p>
      </xdr:txBody>
    </xdr:sp>
    <xdr:clientData/>
  </xdr:twoCellAnchor>
  <xdr:twoCellAnchor editAs="oneCell">
    <xdr:from>
      <xdr:col>5</xdr:col>
      <xdr:colOff>19050</xdr:colOff>
      <xdr:row>14</xdr:row>
      <xdr:rowOff>0</xdr:rowOff>
    </xdr:from>
    <xdr:to>
      <xdr:col>7</xdr:col>
      <xdr:colOff>0</xdr:colOff>
      <xdr:row>18</xdr:row>
      <xdr:rowOff>419100</xdr:rowOff>
    </xdr:to>
    <xdr:pic>
      <xdr:nvPicPr>
        <xdr:cNvPr id="13" name="Picture 45" descr="image0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48550" y="4591050"/>
          <a:ext cx="1876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0</xdr:row>
      <xdr:rowOff>0</xdr:rowOff>
    </xdr:from>
    <xdr:to>
      <xdr:col>6</xdr:col>
      <xdr:colOff>314325</xdr:colOff>
      <xdr:row>1</xdr:row>
      <xdr:rowOff>323850</xdr:rowOff>
    </xdr:to>
    <xdr:pic>
      <xdr:nvPicPr>
        <xdr:cNvPr id="14" name="Image 2" descr="Description : AMM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4387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7</xdr:row>
      <xdr:rowOff>76200</xdr:rowOff>
    </xdr:from>
    <xdr:to>
      <xdr:col>18</xdr:col>
      <xdr:colOff>314325</xdr:colOff>
      <xdr:row>24</xdr:row>
      <xdr:rowOff>57150</xdr:rowOff>
    </xdr:to>
    <xdr:graphicFrame>
      <xdr:nvGraphicFramePr>
        <xdr:cNvPr id="1" name="Chart 8"/>
        <xdr:cNvGraphicFramePr/>
      </xdr:nvGraphicFramePr>
      <xdr:xfrm>
        <a:off x="5314950" y="3238500"/>
        <a:ext cx="5314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7</xdr:row>
      <xdr:rowOff>76200</xdr:rowOff>
    </xdr:from>
    <xdr:to>
      <xdr:col>9</xdr:col>
      <xdr:colOff>266700</xdr:colOff>
      <xdr:row>24</xdr:row>
      <xdr:rowOff>57150</xdr:rowOff>
    </xdr:to>
    <xdr:graphicFrame>
      <xdr:nvGraphicFramePr>
        <xdr:cNvPr id="2" name="Chart 9"/>
        <xdr:cNvGraphicFramePr/>
      </xdr:nvGraphicFramePr>
      <xdr:xfrm>
        <a:off x="238125" y="3238500"/>
        <a:ext cx="49815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295275</xdr:colOff>
      <xdr:row>31</xdr:row>
      <xdr:rowOff>76200</xdr:rowOff>
    </xdr:from>
    <xdr:to>
      <xdr:col>18</xdr:col>
      <xdr:colOff>28575</xdr:colOff>
      <xdr:row>52</xdr:row>
      <xdr:rowOff>0</xdr:rowOff>
    </xdr:to>
    <xdr:graphicFrame>
      <xdr:nvGraphicFramePr>
        <xdr:cNvPr id="3" name="Chart 10"/>
        <xdr:cNvGraphicFramePr/>
      </xdr:nvGraphicFramePr>
      <xdr:xfrm>
        <a:off x="5248275" y="7124700"/>
        <a:ext cx="509587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31</xdr:row>
      <xdr:rowOff>66675</xdr:rowOff>
    </xdr:from>
    <xdr:to>
      <xdr:col>9</xdr:col>
      <xdr:colOff>209550</xdr:colOff>
      <xdr:row>51</xdr:row>
      <xdr:rowOff>142875</xdr:rowOff>
    </xdr:to>
    <xdr:graphicFrame>
      <xdr:nvGraphicFramePr>
        <xdr:cNvPr id="4" name="Chart 11"/>
        <xdr:cNvGraphicFramePr/>
      </xdr:nvGraphicFramePr>
      <xdr:xfrm>
        <a:off x="276225" y="7115175"/>
        <a:ext cx="48863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285750</xdr:colOff>
      <xdr:row>0</xdr:row>
      <xdr:rowOff>0</xdr:rowOff>
    </xdr:from>
    <xdr:to>
      <xdr:col>19</xdr:col>
      <xdr:colOff>542925</xdr:colOff>
      <xdr:row>1</xdr:row>
      <xdr:rowOff>257175</xdr:rowOff>
    </xdr:to>
    <xdr:pic>
      <xdr:nvPicPr>
        <xdr:cNvPr id="5" name="Image 2" descr="Description : AMM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01325" y="0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1628775</xdr:colOff>
      <xdr:row>0</xdr:row>
      <xdr:rowOff>0</xdr:rowOff>
    </xdr:from>
    <xdr:to>
      <xdr:col>22</xdr:col>
      <xdr:colOff>2543175</xdr:colOff>
      <xdr:row>1</xdr:row>
      <xdr:rowOff>266700</xdr:rowOff>
    </xdr:to>
    <xdr:pic>
      <xdr:nvPicPr>
        <xdr:cNvPr id="1" name="Image 2" descr="Description : AMM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01875" y="0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0</xdr:row>
      <xdr:rowOff>0</xdr:rowOff>
    </xdr:from>
    <xdr:to>
      <xdr:col>16</xdr:col>
      <xdr:colOff>276225</xdr:colOff>
      <xdr:row>1</xdr:row>
      <xdr:rowOff>266700</xdr:rowOff>
    </xdr:to>
    <xdr:pic>
      <xdr:nvPicPr>
        <xdr:cNvPr id="1" name="Image 2" descr="Description : AMM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0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10</xdr:row>
      <xdr:rowOff>114300</xdr:rowOff>
    </xdr:from>
    <xdr:to>
      <xdr:col>22</xdr:col>
      <xdr:colOff>676275</xdr:colOff>
      <xdr:row>23</xdr:row>
      <xdr:rowOff>38100</xdr:rowOff>
    </xdr:to>
    <xdr:sp>
      <xdr:nvSpPr>
        <xdr:cNvPr id="1" name="Rectangle 91"/>
        <xdr:cNvSpPr>
          <a:spLocks/>
        </xdr:cNvSpPr>
      </xdr:nvSpPr>
      <xdr:spPr>
        <a:xfrm>
          <a:off x="2867025" y="3019425"/>
          <a:ext cx="5600700" cy="2828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7724" rIns="91440" bIns="0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 MODIFIER EN RELATION AVEC LE REFERENTIEL</a:t>
          </a:r>
        </a:p>
      </xdr:txBody>
    </xdr:sp>
    <xdr:clientData/>
  </xdr:twoCellAnchor>
  <xdr:twoCellAnchor>
    <xdr:from>
      <xdr:col>23</xdr:col>
      <xdr:colOff>76200</xdr:colOff>
      <xdr:row>0</xdr:row>
      <xdr:rowOff>0</xdr:rowOff>
    </xdr:from>
    <xdr:to>
      <xdr:col>23</xdr:col>
      <xdr:colOff>990600</xdr:colOff>
      <xdr:row>1</xdr:row>
      <xdr:rowOff>266700</xdr:rowOff>
    </xdr:to>
    <xdr:pic>
      <xdr:nvPicPr>
        <xdr:cNvPr id="2" name="Image 2" descr="Description : AMM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0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85725</xdr:colOff>
      <xdr:row>0</xdr:row>
      <xdr:rowOff>57150</xdr:rowOff>
    </xdr:from>
    <xdr:to>
      <xdr:col>52</xdr:col>
      <xdr:colOff>66675</xdr:colOff>
      <xdr:row>0</xdr:row>
      <xdr:rowOff>742950</xdr:rowOff>
    </xdr:to>
    <xdr:pic>
      <xdr:nvPicPr>
        <xdr:cNvPr id="1" name="Image 2" descr="Description : AMM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57150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bile\Mes%20documents\windows\TEMP\EXAMENS\Bep98\P&#233;dagogie\PRO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EXAMENS\Bep98\P&#233;dagogie\PROF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pie%20de%20Livret%20Promotion%20BCP%203ans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ZZARIO\AppData\Local\Microsoft\Windows\Temporary%20Internet%20Files\Content.IE5\I5WDTCOG\Documents%20and%20Settings\PROPRIETAIRE\Mes%20documents\Anne\1-BACMMV\LIVRET%20PROMO\3%20Livret_Promotion_BCP%20MMV_viergerchar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Luc\Documents\Acad&#233;mie\Dossiers%20travail%20en%20cours\PEDAGOGIE\Dossiers%20et%20livrets%20LR\Livret%20promo\Livret_Promotion_BCP%20MMV_vierge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AS 95_96"/>
      <sheetName val="LABAS 95-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AS 95-96"/>
      <sheetName val="LABAS 95_9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Pdegarde"/>
      <sheetName val="Effectifs"/>
      <sheetName val="Promotion"/>
      <sheetName val="Promo"/>
      <sheetName val="OrgEnsHebdo"/>
      <sheetName val="OrgEnsCycle"/>
      <sheetName val="Suivi classe"/>
      <sheetName val="Actions"/>
      <sheetName val="UNITES"/>
      <sheetName val="Feuil1"/>
      <sheetName val="Congés"/>
      <sheetName val="Compétenc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ffectifs"/>
      <sheetName val="Promotion"/>
      <sheetName val="OrgEnsHebdo"/>
      <sheetName val="OrgEnsCycle"/>
      <sheetName val="Suivi classe"/>
      <sheetName val="Compétences"/>
      <sheetName val="UNITES"/>
      <sheetName val="Feuil1"/>
      <sheetName val="OrgEnsCycle (Modèle)"/>
      <sheetName val="Congés"/>
      <sheetName val="Saisie"/>
    </sheetNames>
    <sheetDataSet>
      <sheetData sheetId="8">
        <row r="2">
          <cell r="K2">
            <v>1</v>
          </cell>
        </row>
        <row r="3">
          <cell r="K3">
            <v>2</v>
          </cell>
        </row>
        <row r="4">
          <cell r="K4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ffectifs"/>
      <sheetName val="Promotion"/>
      <sheetName val="OrgEnsHebdo"/>
      <sheetName val="OrgEnsCycle"/>
      <sheetName val="Suivi classe"/>
      <sheetName val="Compétences"/>
      <sheetName val="UNITES"/>
      <sheetName val="Feuil1"/>
      <sheetName val="OrgEnsCycle (Modèle)"/>
      <sheetName val="Congés"/>
      <sheetName val="Saisie"/>
    </sheetNames>
    <sheetDataSet>
      <sheetData sheetId="7">
        <row r="6">
          <cell r="C6">
            <v>0</v>
          </cell>
        </row>
        <row r="7">
          <cell r="C7" t="str">
            <v>UP1</v>
          </cell>
        </row>
        <row r="8">
          <cell r="C8" t="str">
            <v>UP2</v>
          </cell>
        </row>
        <row r="9">
          <cell r="C9" t="str">
            <v>U11</v>
          </cell>
        </row>
        <row r="10">
          <cell r="C10" t="str">
            <v>U12</v>
          </cell>
        </row>
        <row r="11">
          <cell r="C11" t="str">
            <v>U31</v>
          </cell>
        </row>
        <row r="12">
          <cell r="C12" t="str">
            <v>U32</v>
          </cell>
        </row>
        <row r="13">
          <cell r="C13" t="str">
            <v>U33</v>
          </cell>
        </row>
        <row r="14">
          <cell r="C14">
            <v>0</v>
          </cell>
        </row>
        <row r="15">
          <cell r="C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duscol.education.fr/D0037/PPHAJ01.htm" TargetMode="External" /><Relationship Id="rId2" Type="http://schemas.openxmlformats.org/officeDocument/2006/relationships/hyperlink" Target="http://cache.media.eduscol.education.fr/file/Horaires_CAP/12/6/ANNEXE_2_CAP_14_semaines_212126.pdf" TargetMode="Externa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E15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2" width="23.421875" style="1" customWidth="1"/>
    <col min="3" max="4" width="23.421875" style="2" customWidth="1"/>
    <col min="5" max="5" width="17.7109375" style="1" customWidth="1"/>
    <col min="6" max="6" width="23.421875" style="1" customWidth="1"/>
    <col min="7" max="7" width="5.00390625" style="1" customWidth="1"/>
    <col min="8" max="8" width="23.421875" style="1" customWidth="1"/>
    <col min="9" max="9" width="28.28125" style="1" customWidth="1"/>
    <col min="10" max="10" width="23.421875" style="1" customWidth="1"/>
    <col min="11" max="12" width="23.421875" style="3" customWidth="1"/>
    <col min="13" max="27" width="23.421875" style="1" customWidth="1"/>
    <col min="28" max="30" width="11.28125" style="1" customWidth="1"/>
    <col min="31" max="37" width="23.421875" style="1" customWidth="1"/>
    <col min="38" max="16384" width="11.421875" style="1" customWidth="1"/>
  </cols>
  <sheetData>
    <row r="1" spans="1:7" ht="30">
      <c r="A1" s="476"/>
      <c r="B1" s="477"/>
      <c r="C1" s="478"/>
      <c r="D1" s="478"/>
      <c r="E1" s="476"/>
      <c r="F1" s="476"/>
      <c r="G1" s="476"/>
    </row>
    <row r="2" spans="1:7" ht="30">
      <c r="A2" s="476"/>
      <c r="B2" s="477"/>
      <c r="C2" s="477"/>
      <c r="D2" s="478"/>
      <c r="E2" s="476"/>
      <c r="F2" s="476"/>
      <c r="G2" s="476"/>
    </row>
    <row r="3" spans="1:31" ht="30">
      <c r="A3" s="476"/>
      <c r="B3" s="477"/>
      <c r="C3" s="477"/>
      <c r="D3" s="478"/>
      <c r="E3" s="476"/>
      <c r="F3" s="476"/>
      <c r="G3" s="476"/>
      <c r="AB3" s="1">
        <v>2013</v>
      </c>
      <c r="AC3" s="1" t="s">
        <v>0</v>
      </c>
      <c r="AD3" s="1">
        <f aca="true" t="shared" si="0" ref="AD3:AD19">AB3+2</f>
        <v>2015</v>
      </c>
      <c r="AE3" s="1" t="str">
        <f aca="true" t="shared" si="1" ref="AE3:AE19">CONCATENATE(AB3,AC3,AD3)</f>
        <v>2013 / 2015</v>
      </c>
    </row>
    <row r="4" spans="1:31" ht="23.25">
      <c r="A4" s="476"/>
      <c r="B4" s="477"/>
      <c r="C4" s="477"/>
      <c r="D4" s="477"/>
      <c r="E4" s="476"/>
      <c r="F4" s="476"/>
      <c r="G4" s="476"/>
      <c r="AB4" s="1">
        <f aca="true" t="shared" si="2" ref="AB4:AB19">AB3+1</f>
        <v>2014</v>
      </c>
      <c r="AC4" s="1" t="s">
        <v>0</v>
      </c>
      <c r="AD4" s="1">
        <f t="shared" si="0"/>
        <v>2016</v>
      </c>
      <c r="AE4" s="1" t="str">
        <f t="shared" si="1"/>
        <v>2014 / 2016</v>
      </c>
    </row>
    <row r="5" spans="1:31" ht="30">
      <c r="A5" s="476"/>
      <c r="B5" s="479"/>
      <c r="C5" s="479"/>
      <c r="D5" s="480"/>
      <c r="E5" s="481"/>
      <c r="F5" s="481"/>
      <c r="G5" s="481"/>
      <c r="H5" s="5"/>
      <c r="AB5" s="1">
        <f t="shared" si="2"/>
        <v>2015</v>
      </c>
      <c r="AC5" s="1" t="s">
        <v>0</v>
      </c>
      <c r="AD5" s="1">
        <f t="shared" si="0"/>
        <v>2017</v>
      </c>
      <c r="AE5" s="1" t="str">
        <f t="shared" si="1"/>
        <v>2015 / 2017</v>
      </c>
    </row>
    <row r="6" spans="1:31" ht="30">
      <c r="A6" s="476"/>
      <c r="B6" s="479"/>
      <c r="C6" s="479"/>
      <c r="D6" s="480"/>
      <c r="E6" s="481"/>
      <c r="F6" s="481"/>
      <c r="G6" s="481"/>
      <c r="H6" s="5"/>
      <c r="AB6" s="1">
        <f t="shared" si="2"/>
        <v>2016</v>
      </c>
      <c r="AC6" s="1" t="s">
        <v>0</v>
      </c>
      <c r="AD6" s="1">
        <f t="shared" si="0"/>
        <v>2018</v>
      </c>
      <c r="AE6" s="1" t="str">
        <f t="shared" si="1"/>
        <v>2016 / 2018</v>
      </c>
    </row>
    <row r="7" spans="1:31" ht="30">
      <c r="A7" s="476"/>
      <c r="B7" s="479"/>
      <c r="C7" s="479"/>
      <c r="D7" s="480"/>
      <c r="E7" s="482" t="s">
        <v>186</v>
      </c>
      <c r="F7" s="481"/>
      <c r="G7" s="481"/>
      <c r="H7" s="5"/>
      <c r="AB7" s="1">
        <f t="shared" si="2"/>
        <v>2017</v>
      </c>
      <c r="AC7" s="1" t="s">
        <v>0</v>
      </c>
      <c r="AD7" s="1">
        <f t="shared" si="0"/>
        <v>2019</v>
      </c>
      <c r="AE7" s="1" t="str">
        <f t="shared" si="1"/>
        <v>2017 / 2019</v>
      </c>
    </row>
    <row r="8" spans="1:31" ht="30">
      <c r="A8" s="476"/>
      <c r="B8" s="479"/>
      <c r="C8" s="479"/>
      <c r="D8" s="480"/>
      <c r="E8" s="481"/>
      <c r="F8" s="481"/>
      <c r="G8" s="481"/>
      <c r="H8" s="5"/>
      <c r="AB8" s="1">
        <f t="shared" si="2"/>
        <v>2018</v>
      </c>
      <c r="AC8" s="1" t="s">
        <v>0</v>
      </c>
      <c r="AD8" s="1">
        <f t="shared" si="0"/>
        <v>2020</v>
      </c>
      <c r="AE8" s="1" t="str">
        <f t="shared" si="1"/>
        <v>2018 / 2020</v>
      </c>
    </row>
    <row r="9" spans="1:31" ht="30">
      <c r="A9" s="476"/>
      <c r="B9" s="477"/>
      <c r="C9" s="478"/>
      <c r="D9" s="478"/>
      <c r="E9" s="476"/>
      <c r="F9" s="476"/>
      <c r="G9" s="476"/>
      <c r="AB9" s="1">
        <f t="shared" si="2"/>
        <v>2019</v>
      </c>
      <c r="AC9" s="1" t="s">
        <v>0</v>
      </c>
      <c r="AD9" s="1">
        <f t="shared" si="0"/>
        <v>2021</v>
      </c>
      <c r="AE9" s="1" t="str">
        <f t="shared" si="1"/>
        <v>2019 / 2021</v>
      </c>
    </row>
    <row r="10" spans="1:31" ht="30">
      <c r="A10" s="476"/>
      <c r="B10" s="477"/>
      <c r="C10" s="478"/>
      <c r="D10" s="478"/>
      <c r="E10" s="476"/>
      <c r="F10" s="476"/>
      <c r="G10" s="476"/>
      <c r="AB10" s="1">
        <f t="shared" si="2"/>
        <v>2020</v>
      </c>
      <c r="AC10" s="1" t="s">
        <v>0</v>
      </c>
      <c r="AD10" s="1">
        <f t="shared" si="0"/>
        <v>2022</v>
      </c>
      <c r="AE10" s="1" t="str">
        <f t="shared" si="1"/>
        <v>2020 / 2022</v>
      </c>
    </row>
    <row r="11" spans="1:31" ht="12.75">
      <c r="A11" s="476"/>
      <c r="B11" s="476"/>
      <c r="C11" s="816"/>
      <c r="D11" s="816"/>
      <c r="E11" s="476"/>
      <c r="F11" s="476"/>
      <c r="G11" s="476"/>
      <c r="AB11" s="1">
        <f t="shared" si="2"/>
        <v>2021</v>
      </c>
      <c r="AC11" s="1" t="s">
        <v>0</v>
      </c>
      <c r="AD11" s="1">
        <f t="shared" si="0"/>
        <v>2023</v>
      </c>
      <c r="AE11" s="1" t="str">
        <f t="shared" si="1"/>
        <v>2021 / 2023</v>
      </c>
    </row>
    <row r="12" spans="1:31" ht="12.75">
      <c r="A12" s="476"/>
      <c r="B12" s="476"/>
      <c r="C12" s="816"/>
      <c r="D12" s="816"/>
      <c r="E12" s="476"/>
      <c r="F12" s="476"/>
      <c r="G12" s="476"/>
      <c r="AB12" s="1">
        <f t="shared" si="2"/>
        <v>2022</v>
      </c>
      <c r="AC12" s="1" t="s">
        <v>0</v>
      </c>
      <c r="AD12" s="1">
        <f t="shared" si="0"/>
        <v>2024</v>
      </c>
      <c r="AE12" s="1" t="str">
        <f t="shared" si="1"/>
        <v>2022 / 2024</v>
      </c>
    </row>
    <row r="13" spans="1:31" ht="12.75">
      <c r="A13" s="476"/>
      <c r="B13" s="476"/>
      <c r="C13" s="816"/>
      <c r="D13" s="816"/>
      <c r="E13" s="476"/>
      <c r="F13" s="476"/>
      <c r="G13" s="476"/>
      <c r="AB13" s="1">
        <f t="shared" si="2"/>
        <v>2023</v>
      </c>
      <c r="AC13" s="1" t="s">
        <v>0</v>
      </c>
      <c r="AD13" s="1">
        <f t="shared" si="0"/>
        <v>2025</v>
      </c>
      <c r="AE13" s="1" t="str">
        <f t="shared" si="1"/>
        <v>2023 / 2025</v>
      </c>
    </row>
    <row r="14" spans="1:31" ht="30">
      <c r="A14" s="476"/>
      <c r="B14" s="476"/>
      <c r="C14" s="478"/>
      <c r="D14" s="478"/>
      <c r="E14" s="476"/>
      <c r="F14" s="476"/>
      <c r="G14" s="476"/>
      <c r="AB14" s="1">
        <f t="shared" si="2"/>
        <v>2024</v>
      </c>
      <c r="AC14" s="1" t="s">
        <v>0</v>
      </c>
      <c r="AD14" s="1">
        <f t="shared" si="0"/>
        <v>2026</v>
      </c>
      <c r="AE14" s="1" t="str">
        <f t="shared" si="1"/>
        <v>2024 / 2026</v>
      </c>
    </row>
    <row r="15" spans="1:31" ht="30" customHeight="1">
      <c r="A15" s="814" t="s">
        <v>145</v>
      </c>
      <c r="B15" s="814"/>
      <c r="C15" s="814"/>
      <c r="D15" s="814"/>
      <c r="E15" s="814"/>
      <c r="F15" s="486"/>
      <c r="G15" s="486"/>
      <c r="AB15" s="1">
        <f t="shared" si="2"/>
        <v>2025</v>
      </c>
      <c r="AC15" s="1" t="s">
        <v>0</v>
      </c>
      <c r="AD15" s="1">
        <f t="shared" si="0"/>
        <v>2027</v>
      </c>
      <c r="AE15" s="1" t="str">
        <f t="shared" si="1"/>
        <v>2025 / 2027</v>
      </c>
    </row>
    <row r="16" spans="1:31" ht="12.75" customHeight="1">
      <c r="A16" s="814"/>
      <c r="B16" s="814"/>
      <c r="C16" s="814"/>
      <c r="D16" s="814"/>
      <c r="E16" s="814"/>
      <c r="F16" s="486"/>
      <c r="G16" s="486"/>
      <c r="AB16" s="1">
        <f t="shared" si="2"/>
        <v>2026</v>
      </c>
      <c r="AC16" s="1" t="s">
        <v>0</v>
      </c>
      <c r="AD16" s="1">
        <f t="shared" si="0"/>
        <v>2028</v>
      </c>
      <c r="AE16" s="1" t="str">
        <f t="shared" si="1"/>
        <v>2026 / 2028</v>
      </c>
    </row>
    <row r="17" spans="1:31" ht="12.75" customHeight="1">
      <c r="A17" s="814"/>
      <c r="B17" s="814"/>
      <c r="C17" s="814"/>
      <c r="D17" s="814"/>
      <c r="E17" s="814"/>
      <c r="F17" s="486"/>
      <c r="G17" s="486"/>
      <c r="AB17" s="1">
        <f t="shared" si="2"/>
        <v>2027</v>
      </c>
      <c r="AC17" s="1" t="s">
        <v>0</v>
      </c>
      <c r="AD17" s="1">
        <f t="shared" si="0"/>
        <v>2029</v>
      </c>
      <c r="AE17" s="1" t="str">
        <f t="shared" si="1"/>
        <v>2027 / 2029</v>
      </c>
    </row>
    <row r="18" spans="1:31" ht="12.75" customHeight="1" thickBot="1">
      <c r="A18" s="815"/>
      <c r="B18" s="815"/>
      <c r="C18" s="815"/>
      <c r="D18" s="815"/>
      <c r="E18" s="815"/>
      <c r="F18" s="486"/>
      <c r="G18" s="486"/>
      <c r="AB18" s="1">
        <f t="shared" si="2"/>
        <v>2028</v>
      </c>
      <c r="AC18" s="1" t="s">
        <v>0</v>
      </c>
      <c r="AD18" s="1">
        <f t="shared" si="0"/>
        <v>2030</v>
      </c>
      <c r="AE18" s="1" t="str">
        <f t="shared" si="1"/>
        <v>2028 / 2030</v>
      </c>
    </row>
    <row r="19" spans="1:31" ht="42" customHeight="1" thickBot="1">
      <c r="A19" s="817" t="s">
        <v>139</v>
      </c>
      <c r="B19" s="818"/>
      <c r="C19" s="438" t="s">
        <v>137</v>
      </c>
      <c r="D19" s="819" t="s">
        <v>138</v>
      </c>
      <c r="E19" s="820"/>
      <c r="AB19" s="1">
        <f t="shared" si="2"/>
        <v>2029</v>
      </c>
      <c r="AC19" s="1" t="s">
        <v>0</v>
      </c>
      <c r="AD19" s="1">
        <f t="shared" si="0"/>
        <v>2031</v>
      </c>
      <c r="AE19" s="1" t="str">
        <f t="shared" si="1"/>
        <v>2029 / 2031</v>
      </c>
    </row>
    <row r="20" spans="3:4" ht="30">
      <c r="C20" s="4"/>
      <c r="D20" s="4"/>
    </row>
    <row r="21" spans="3:8" ht="12.75">
      <c r="C21" s="813"/>
      <c r="D21" s="813"/>
      <c r="H21" s="6"/>
    </row>
    <row r="22" spans="3:11" ht="12.75">
      <c r="C22" s="813"/>
      <c r="D22" s="813"/>
      <c r="J22" s="812"/>
      <c r="K22" s="812"/>
    </row>
    <row r="23" spans="3:11" ht="12.75" customHeight="1">
      <c r="C23" s="813"/>
      <c r="D23" s="813"/>
      <c r="J23" s="812"/>
      <c r="K23" s="812"/>
    </row>
    <row r="24" spans="3:11" ht="30" customHeight="1">
      <c r="C24" s="4"/>
      <c r="D24" s="4"/>
      <c r="J24" s="812"/>
      <c r="K24" s="812"/>
    </row>
    <row r="25" spans="3:4" ht="30">
      <c r="C25" s="4"/>
      <c r="D25" s="4"/>
    </row>
    <row r="26" spans="3:4" ht="12.75" customHeight="1">
      <c r="C26" s="813"/>
      <c r="D26" s="813"/>
    </row>
    <row r="27" spans="3:4" ht="12.75" customHeight="1">
      <c r="C27" s="813"/>
      <c r="D27" s="813"/>
    </row>
    <row r="28" spans="3:4" ht="12.75" customHeight="1">
      <c r="C28" s="813"/>
      <c r="D28" s="813"/>
    </row>
    <row r="29" spans="3:4" ht="30">
      <c r="C29" s="4"/>
      <c r="D29" s="4"/>
    </row>
    <row r="30" spans="3:4" ht="30">
      <c r="C30" s="4"/>
      <c r="D30" s="4"/>
    </row>
    <row r="31" spans="3:4" ht="12.75">
      <c r="C31" s="813"/>
      <c r="D31" s="813"/>
    </row>
    <row r="32" spans="3:4" ht="12.75">
      <c r="C32" s="813"/>
      <c r="D32" s="813"/>
    </row>
    <row r="33" spans="3:4" ht="12.75">
      <c r="C33" s="813"/>
      <c r="D33" s="813"/>
    </row>
    <row r="34" spans="3:4" ht="30">
      <c r="C34" s="4"/>
      <c r="D34" s="4"/>
    </row>
    <row r="35" spans="3:4" ht="30">
      <c r="C35" s="4"/>
      <c r="D35" s="4"/>
    </row>
    <row r="36" spans="3:4" ht="30">
      <c r="C36" s="4"/>
      <c r="D36" s="4"/>
    </row>
    <row r="37" spans="3:4" ht="30">
      <c r="C37" s="4"/>
      <c r="D37" s="4"/>
    </row>
    <row r="38" spans="3:4" ht="30">
      <c r="C38" s="4"/>
      <c r="D38" s="4"/>
    </row>
    <row r="39" spans="3:4" ht="30">
      <c r="C39" s="4"/>
      <c r="D39" s="4"/>
    </row>
    <row r="40" spans="3:4" ht="30">
      <c r="C40" s="4"/>
      <c r="D40" s="4"/>
    </row>
    <row r="41" spans="3:4" ht="30">
      <c r="C41" s="4"/>
      <c r="D41" s="4"/>
    </row>
    <row r="42" spans="3:4" ht="30">
      <c r="C42" s="4"/>
      <c r="D42" s="4"/>
    </row>
    <row r="43" spans="3:4" ht="30">
      <c r="C43" s="4"/>
      <c r="D43" s="4"/>
    </row>
    <row r="44" spans="3:4" ht="30">
      <c r="C44" s="4"/>
      <c r="D44" s="4"/>
    </row>
    <row r="45" spans="3:4" ht="30">
      <c r="C45" s="4"/>
      <c r="D45" s="4"/>
    </row>
    <row r="46" spans="3:4" ht="30">
      <c r="C46" s="4"/>
      <c r="D46" s="4"/>
    </row>
    <row r="47" spans="3:4" ht="30">
      <c r="C47" s="4"/>
      <c r="D47" s="4"/>
    </row>
    <row r="48" spans="3:4" ht="30">
      <c r="C48" s="4"/>
      <c r="D48" s="4"/>
    </row>
    <row r="49" spans="3:4" ht="30">
      <c r="C49" s="4"/>
      <c r="D49" s="4"/>
    </row>
    <row r="50" spans="3:4" ht="30">
      <c r="C50" s="4"/>
      <c r="D50" s="4"/>
    </row>
    <row r="51" spans="3:4" ht="30">
      <c r="C51" s="4"/>
      <c r="D51" s="4"/>
    </row>
    <row r="52" spans="3:4" ht="30">
      <c r="C52" s="4"/>
      <c r="D52" s="4"/>
    </row>
    <row r="53" spans="3:4" ht="30">
      <c r="C53" s="4"/>
      <c r="D53" s="4"/>
    </row>
    <row r="54" spans="3:4" ht="30">
      <c r="C54" s="4"/>
      <c r="D54" s="4"/>
    </row>
    <row r="55" spans="3:4" ht="30">
      <c r="C55" s="4"/>
      <c r="D55" s="4"/>
    </row>
    <row r="56" spans="3:4" ht="30">
      <c r="C56" s="4"/>
      <c r="D56" s="4"/>
    </row>
    <row r="57" spans="3:4" ht="30">
      <c r="C57" s="4"/>
      <c r="D57" s="4"/>
    </row>
    <row r="58" spans="3:4" ht="30">
      <c r="C58" s="4"/>
      <c r="D58" s="4"/>
    </row>
    <row r="59" spans="3:4" ht="30">
      <c r="C59" s="4"/>
      <c r="D59" s="4"/>
    </row>
    <row r="60" spans="3:4" ht="30">
      <c r="C60" s="4"/>
      <c r="D60" s="4"/>
    </row>
    <row r="61" spans="3:4" ht="30">
      <c r="C61" s="4"/>
      <c r="D61" s="4"/>
    </row>
    <row r="62" spans="3:4" ht="30">
      <c r="C62" s="4"/>
      <c r="D62" s="4"/>
    </row>
    <row r="63" spans="3:4" ht="30">
      <c r="C63" s="4"/>
      <c r="D63" s="4"/>
    </row>
    <row r="64" spans="3:4" ht="30">
      <c r="C64" s="4"/>
      <c r="D64" s="4"/>
    </row>
    <row r="65" spans="3:4" ht="30">
      <c r="C65" s="4"/>
      <c r="D65" s="4"/>
    </row>
    <row r="66" spans="3:4" ht="30">
      <c r="C66" s="4"/>
      <c r="D66" s="4"/>
    </row>
    <row r="67" spans="3:4" ht="30">
      <c r="C67" s="4"/>
      <c r="D67" s="4"/>
    </row>
    <row r="68" spans="3:4" ht="30">
      <c r="C68" s="4"/>
      <c r="D68" s="4"/>
    </row>
    <row r="69" spans="3:4" ht="30">
      <c r="C69" s="4"/>
      <c r="D69" s="4"/>
    </row>
    <row r="70" spans="3:4" ht="30">
      <c r="C70" s="4"/>
      <c r="D70" s="4"/>
    </row>
    <row r="71" spans="3:4" ht="30">
      <c r="C71" s="4"/>
      <c r="D71" s="4"/>
    </row>
    <row r="72" spans="3:4" ht="30">
      <c r="C72" s="4"/>
      <c r="D72" s="4"/>
    </row>
    <row r="73" spans="3:4" ht="30">
      <c r="C73" s="4"/>
      <c r="D73" s="4"/>
    </row>
    <row r="74" spans="3:4" ht="30">
      <c r="C74" s="4"/>
      <c r="D74" s="4"/>
    </row>
    <row r="75" spans="3:4" ht="30">
      <c r="C75" s="4"/>
      <c r="D75" s="4"/>
    </row>
    <row r="76" spans="3:4" ht="30">
      <c r="C76" s="4"/>
      <c r="D76" s="4"/>
    </row>
    <row r="77" spans="3:4" ht="30">
      <c r="C77" s="4"/>
      <c r="D77" s="4"/>
    </row>
    <row r="78" spans="3:4" ht="30">
      <c r="C78" s="4"/>
      <c r="D78" s="4"/>
    </row>
    <row r="79" spans="3:4" ht="30">
      <c r="C79" s="4"/>
      <c r="D79" s="4"/>
    </row>
    <row r="80" spans="3:4" ht="30">
      <c r="C80" s="4"/>
      <c r="D80" s="4"/>
    </row>
    <row r="81" spans="3:4" ht="30">
      <c r="C81" s="4"/>
      <c r="D81" s="4"/>
    </row>
    <row r="82" spans="3:4" ht="30">
      <c r="C82" s="4"/>
      <c r="D82" s="4"/>
    </row>
    <row r="83" spans="3:4" ht="30">
      <c r="C83" s="4"/>
      <c r="D83" s="4"/>
    </row>
    <row r="84" spans="3:4" ht="30">
      <c r="C84" s="4"/>
      <c r="D84" s="4"/>
    </row>
    <row r="85" spans="3:4" ht="30">
      <c r="C85" s="4"/>
      <c r="D85" s="4"/>
    </row>
    <row r="86" spans="3:4" ht="30">
      <c r="C86" s="4"/>
      <c r="D86" s="4"/>
    </row>
    <row r="87" spans="3:4" ht="30">
      <c r="C87" s="4"/>
      <c r="D87" s="4"/>
    </row>
    <row r="88" spans="3:4" ht="30">
      <c r="C88" s="4"/>
      <c r="D88" s="4"/>
    </row>
    <row r="89" spans="3:4" ht="30">
      <c r="C89" s="4"/>
      <c r="D89" s="4"/>
    </row>
    <row r="90" spans="3:4" ht="30">
      <c r="C90" s="4"/>
      <c r="D90" s="4"/>
    </row>
    <row r="91" spans="3:4" ht="30">
      <c r="C91" s="4"/>
      <c r="D91" s="4"/>
    </row>
    <row r="92" spans="3:4" ht="30">
      <c r="C92" s="4"/>
      <c r="D92" s="4"/>
    </row>
    <row r="93" spans="3:4" ht="30">
      <c r="C93" s="4"/>
      <c r="D93" s="4"/>
    </row>
    <row r="94" spans="3:4" ht="30">
      <c r="C94" s="4"/>
      <c r="D94" s="4"/>
    </row>
    <row r="95" spans="3:4" ht="30">
      <c r="C95" s="4"/>
      <c r="D95" s="4"/>
    </row>
    <row r="96" spans="3:4" ht="30">
      <c r="C96" s="4"/>
      <c r="D96" s="4"/>
    </row>
    <row r="97" spans="3:4" ht="30">
      <c r="C97" s="4"/>
      <c r="D97" s="4"/>
    </row>
    <row r="98" spans="3:4" ht="30">
      <c r="C98" s="4"/>
      <c r="D98" s="4"/>
    </row>
    <row r="99" spans="3:4" ht="30">
      <c r="C99" s="4"/>
      <c r="D99" s="4"/>
    </row>
    <row r="100" spans="3:4" ht="30">
      <c r="C100" s="4"/>
      <c r="D100" s="4"/>
    </row>
    <row r="101" spans="3:4" ht="30">
      <c r="C101" s="4"/>
      <c r="D101" s="4"/>
    </row>
    <row r="102" spans="3:4" ht="30">
      <c r="C102" s="4"/>
      <c r="D102" s="4"/>
    </row>
    <row r="103" spans="3:4" ht="30">
      <c r="C103" s="4"/>
      <c r="D103" s="4"/>
    </row>
    <row r="104" spans="3:4" ht="30">
      <c r="C104" s="4"/>
      <c r="D104" s="4"/>
    </row>
    <row r="105" spans="3:4" ht="30">
      <c r="C105" s="4"/>
      <c r="D105" s="4"/>
    </row>
    <row r="106" spans="3:4" ht="30">
      <c r="C106" s="4"/>
      <c r="D106" s="4"/>
    </row>
    <row r="107" spans="3:4" ht="30">
      <c r="C107" s="4"/>
      <c r="D107" s="4"/>
    </row>
    <row r="108" spans="3:4" ht="30">
      <c r="C108" s="4"/>
      <c r="D108" s="4"/>
    </row>
    <row r="109" spans="3:4" ht="30">
      <c r="C109" s="4"/>
      <c r="D109" s="4"/>
    </row>
    <row r="110" spans="3:4" ht="30">
      <c r="C110" s="4"/>
      <c r="D110" s="4"/>
    </row>
    <row r="111" spans="3:4" ht="30">
      <c r="C111" s="4"/>
      <c r="D111" s="4"/>
    </row>
    <row r="112" spans="3:4" ht="30">
      <c r="C112" s="4"/>
      <c r="D112" s="4"/>
    </row>
    <row r="113" spans="3:4" ht="30">
      <c r="C113" s="4"/>
      <c r="D113" s="4"/>
    </row>
    <row r="114" spans="3:4" ht="30">
      <c r="C114" s="4"/>
      <c r="D114" s="4"/>
    </row>
    <row r="115" spans="3:4" ht="30">
      <c r="C115" s="4"/>
      <c r="D115" s="4"/>
    </row>
    <row r="116" spans="3:4" ht="30">
      <c r="C116" s="4"/>
      <c r="D116" s="4"/>
    </row>
    <row r="117" spans="3:4" ht="30">
      <c r="C117" s="4"/>
      <c r="D117" s="4"/>
    </row>
    <row r="118" spans="3:4" ht="30">
      <c r="C118" s="4"/>
      <c r="D118" s="4"/>
    </row>
    <row r="119" spans="3:4" ht="30">
      <c r="C119" s="4"/>
      <c r="D119" s="4"/>
    </row>
    <row r="120" spans="3:4" ht="30">
      <c r="C120" s="4"/>
      <c r="D120" s="4"/>
    </row>
    <row r="121" spans="3:4" ht="30">
      <c r="C121" s="4"/>
      <c r="D121" s="4"/>
    </row>
    <row r="122" spans="3:4" ht="30">
      <c r="C122" s="4"/>
      <c r="D122" s="4"/>
    </row>
    <row r="123" spans="3:4" ht="30">
      <c r="C123" s="4"/>
      <c r="D123" s="4"/>
    </row>
    <row r="124" spans="3:4" ht="30">
      <c r="C124" s="4"/>
      <c r="D124" s="4"/>
    </row>
    <row r="125" spans="3:4" ht="30">
      <c r="C125" s="4"/>
      <c r="D125" s="4"/>
    </row>
    <row r="126" spans="3:4" ht="30">
      <c r="C126" s="4"/>
      <c r="D126" s="4"/>
    </row>
    <row r="127" spans="3:4" ht="30">
      <c r="C127" s="4"/>
      <c r="D127" s="4"/>
    </row>
    <row r="128" spans="3:4" ht="30">
      <c r="C128" s="4"/>
      <c r="D128" s="4"/>
    </row>
    <row r="129" spans="3:4" ht="30">
      <c r="C129" s="4"/>
      <c r="D129" s="4"/>
    </row>
    <row r="130" spans="3:4" ht="30">
      <c r="C130" s="4"/>
      <c r="D130" s="4"/>
    </row>
    <row r="131" spans="3:4" ht="30">
      <c r="C131" s="4"/>
      <c r="D131" s="4"/>
    </row>
    <row r="132" spans="3:4" ht="30">
      <c r="C132" s="4"/>
      <c r="D132" s="4"/>
    </row>
    <row r="133" spans="3:4" ht="30">
      <c r="C133" s="4"/>
      <c r="D133" s="4"/>
    </row>
    <row r="134" spans="3:4" ht="30">
      <c r="C134" s="4"/>
      <c r="D134" s="4"/>
    </row>
    <row r="135" spans="3:4" ht="30">
      <c r="C135" s="4"/>
      <c r="D135" s="4"/>
    </row>
    <row r="136" spans="3:4" ht="30">
      <c r="C136" s="4"/>
      <c r="D136" s="4"/>
    </row>
    <row r="137" spans="3:4" ht="30">
      <c r="C137" s="4"/>
      <c r="D137" s="4"/>
    </row>
    <row r="138" spans="3:4" ht="30">
      <c r="C138" s="4"/>
      <c r="D138" s="4"/>
    </row>
    <row r="139" spans="3:4" ht="30">
      <c r="C139" s="4"/>
      <c r="D139" s="4"/>
    </row>
    <row r="140" spans="3:4" ht="30">
      <c r="C140" s="4"/>
      <c r="D140" s="4"/>
    </row>
    <row r="141" spans="3:4" ht="30">
      <c r="C141" s="4"/>
      <c r="D141" s="4"/>
    </row>
    <row r="142" spans="3:4" ht="30">
      <c r="C142" s="4"/>
      <c r="D142" s="4"/>
    </row>
    <row r="143" spans="3:4" ht="30">
      <c r="C143" s="4"/>
      <c r="D143" s="4"/>
    </row>
    <row r="144" spans="3:4" ht="30">
      <c r="C144" s="4"/>
      <c r="D144" s="4"/>
    </row>
    <row r="145" spans="3:4" ht="30">
      <c r="C145" s="4"/>
      <c r="D145" s="4"/>
    </row>
    <row r="146" spans="3:4" ht="30">
      <c r="C146" s="4"/>
      <c r="D146" s="4"/>
    </row>
    <row r="147" spans="3:4" ht="30">
      <c r="C147" s="4"/>
      <c r="D147" s="4"/>
    </row>
    <row r="148" spans="3:4" ht="30">
      <c r="C148" s="4"/>
      <c r="D148" s="4"/>
    </row>
    <row r="149" spans="3:4" ht="30">
      <c r="C149" s="4"/>
      <c r="D149" s="4"/>
    </row>
    <row r="150" spans="3:4" ht="30">
      <c r="C150" s="4"/>
      <c r="D150" s="4"/>
    </row>
    <row r="151" spans="3:4" ht="30">
      <c r="C151" s="4"/>
      <c r="D151" s="4"/>
    </row>
    <row r="152" spans="3:4" ht="30">
      <c r="C152" s="4"/>
      <c r="D152" s="4"/>
    </row>
    <row r="153" spans="3:4" ht="30">
      <c r="C153" s="4"/>
      <c r="D153" s="4"/>
    </row>
    <row r="154" spans="3:4" ht="30">
      <c r="C154" s="4"/>
      <c r="D154" s="4"/>
    </row>
    <row r="155" spans="3:4" ht="30">
      <c r="C155" s="4"/>
      <c r="D155" s="4"/>
    </row>
    <row r="156" spans="3:4" ht="30">
      <c r="C156" s="4"/>
      <c r="D156" s="4"/>
    </row>
    <row r="157" spans="3:4" ht="30">
      <c r="C157" s="4"/>
      <c r="D157" s="4"/>
    </row>
    <row r="158" spans="3:4" ht="30">
      <c r="C158" s="4"/>
      <c r="D158" s="4"/>
    </row>
  </sheetData>
  <sheetProtection/>
  <mergeCells count="8">
    <mergeCell ref="C11:D13"/>
    <mergeCell ref="C21:D23"/>
    <mergeCell ref="A19:B19"/>
    <mergeCell ref="D19:E19"/>
    <mergeCell ref="J22:K24"/>
    <mergeCell ref="C26:D28"/>
    <mergeCell ref="C31:D33"/>
    <mergeCell ref="A15:E18"/>
  </mergeCells>
  <dataValidations count="1">
    <dataValidation type="list" allowBlank="1" showInputMessage="1" showErrorMessage="1" promptTitle="SCOLARITE" prompt="Choisissez une période" errorTitle="ATTENTION" error="Vous ne pouvez que sélectionner une période dans la liste" sqref="E7">
      <formula1>$AE$3:$AE$24</formula1>
      <formula2>0</formula2>
    </dataValidation>
  </dataValidations>
  <printOptions horizontalCentered="1" verticalCentered="1"/>
  <pageMargins left="0.39375" right="0.35000000000000003" top="0.39375" bottom="0.5513888888888889" header="0.5118055555555556" footer="0.5118055555555556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U159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6.7109375" style="7" customWidth="1"/>
    <col min="2" max="2" width="2.00390625" style="7" customWidth="1"/>
    <col min="3" max="3" width="6.421875" style="7" customWidth="1"/>
    <col min="4" max="15" width="9.8515625" style="7" customWidth="1"/>
    <col min="16" max="16" width="1.57421875" style="7" customWidth="1"/>
    <col min="17" max="20" width="9.8515625" style="7" customWidth="1"/>
    <col min="21" max="21" width="11.421875" style="8" customWidth="1"/>
    <col min="22" max="16384" width="11.421875" style="7" customWidth="1"/>
  </cols>
  <sheetData>
    <row r="1" spans="1:20" ht="22.5" customHeight="1">
      <c r="A1" s="30"/>
      <c r="B1" s="30"/>
      <c r="C1" s="30"/>
      <c r="D1" s="30"/>
      <c r="E1" s="30"/>
      <c r="F1" s="823" t="str">
        <f>Menu!A15</f>
        <v>CAP MENUISIER FABRICANT DE MENUISERIE, MOBILIER ET AGENCEMENT</v>
      </c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690"/>
      <c r="T1" s="690"/>
    </row>
    <row r="2" spans="1:21" ht="22.5" customHeight="1">
      <c r="A2" s="684"/>
      <c r="B2" s="684"/>
      <c r="C2" s="684"/>
      <c r="D2" s="684"/>
      <c r="E2" s="684"/>
      <c r="F2" s="821" t="s">
        <v>1</v>
      </c>
      <c r="G2" s="821"/>
      <c r="H2" s="821"/>
      <c r="I2" s="487"/>
      <c r="J2" s="822" t="str">
        <f>Menu!E7</f>
        <v>2013 / 2015</v>
      </c>
      <c r="K2" s="822"/>
      <c r="L2" s="822"/>
      <c r="M2" s="488"/>
      <c r="N2" s="488"/>
      <c r="O2" s="488"/>
      <c r="P2" s="488"/>
      <c r="Q2" s="690"/>
      <c r="R2" s="690"/>
      <c r="S2" s="690"/>
      <c r="T2" s="690"/>
      <c r="U2" s="9"/>
    </row>
    <row r="3" spans="1:21" ht="57" customHeight="1">
      <c r="A3" s="830" t="s">
        <v>140</v>
      </c>
      <c r="B3" s="831"/>
      <c r="C3" s="831"/>
      <c r="D3" s="831"/>
      <c r="E3" s="831"/>
      <c r="F3" s="832"/>
      <c r="G3" s="833" t="s">
        <v>146</v>
      </c>
      <c r="H3" s="834"/>
      <c r="I3" s="835" t="s">
        <v>147</v>
      </c>
      <c r="J3" s="836"/>
      <c r="K3" s="837" t="s">
        <v>144</v>
      </c>
      <c r="L3" s="838"/>
      <c r="M3" s="838"/>
      <c r="N3" s="838"/>
      <c r="O3" s="839"/>
      <c r="P3" s="10"/>
      <c r="Q3" s="824" t="s">
        <v>3</v>
      </c>
      <c r="R3" s="824"/>
      <c r="S3" s="824"/>
      <c r="T3" s="824"/>
      <c r="U3" s="9"/>
    </row>
    <row r="4" spans="1:21" s="13" customFormat="1" ht="86.25" customHeight="1">
      <c r="A4" s="825" t="s">
        <v>1</v>
      </c>
      <c r="B4" s="826"/>
      <c r="C4" s="827"/>
      <c r="D4" s="440" t="s">
        <v>141</v>
      </c>
      <c r="E4" s="440" t="s">
        <v>4</v>
      </c>
      <c r="F4" s="441" t="s">
        <v>5</v>
      </c>
      <c r="G4" s="440" t="s">
        <v>142</v>
      </c>
      <c r="H4" s="441" t="s">
        <v>6</v>
      </c>
      <c r="I4" s="440" t="s">
        <v>143</v>
      </c>
      <c r="J4" s="441" t="s">
        <v>7</v>
      </c>
      <c r="K4" s="447" t="s">
        <v>8</v>
      </c>
      <c r="L4" s="448" t="s">
        <v>9</v>
      </c>
      <c r="M4" s="447" t="s">
        <v>10</v>
      </c>
      <c r="N4" s="441" t="s">
        <v>11</v>
      </c>
      <c r="O4" s="449" t="s">
        <v>12</v>
      </c>
      <c r="P4" s="11"/>
      <c r="Q4" s="691" t="s">
        <v>192</v>
      </c>
      <c r="R4" s="691" t="s">
        <v>13</v>
      </c>
      <c r="S4" s="691" t="s">
        <v>193</v>
      </c>
      <c r="T4" s="691" t="s">
        <v>14</v>
      </c>
      <c r="U4" s="12"/>
    </row>
    <row r="5" spans="1:21" ht="36.75" customHeight="1">
      <c r="A5" s="442">
        <f>VALUE(LEFT(J2,4))</f>
        <v>2013</v>
      </c>
      <c r="B5" s="443" t="s">
        <v>15</v>
      </c>
      <c r="C5" s="444">
        <f>A5+2</f>
        <v>2015</v>
      </c>
      <c r="D5" s="439"/>
      <c r="E5" s="439"/>
      <c r="F5" s="445">
        <f>IF(E5&gt;0,D5/E5,"")</f>
      </c>
      <c r="G5" s="439"/>
      <c r="H5" s="445">
        <f>IF(G5="","",G5/E5)</f>
      </c>
      <c r="I5" s="439"/>
      <c r="J5" s="446">
        <f>IF(I5="","",I5-G5)</f>
      </c>
      <c r="K5" s="439"/>
      <c r="L5" s="450">
        <f>IF(I5="","",K5-G5)</f>
      </c>
      <c r="M5" s="439"/>
      <c r="N5" s="451">
        <f>IF(K5&gt;0,K5-M5,"")</f>
      </c>
      <c r="O5" s="439"/>
      <c r="P5" s="14"/>
      <c r="Q5" s="692">
        <f>IF(K5="","",O5/M5)</f>
      </c>
      <c r="R5" s="692">
        <f>IF(K5="","",O5/K5)</f>
      </c>
      <c r="S5" s="692">
        <f>IF(K5="","",O5/E5)</f>
      </c>
      <c r="T5" s="692">
        <f>IF(K5="","",O5/C5)</f>
      </c>
      <c r="U5" s="9"/>
    </row>
    <row r="6" spans="1:21" ht="6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9"/>
    </row>
    <row r="7" spans="1:21" ht="18" customHeight="1">
      <c r="A7" s="15"/>
      <c r="B7" s="15"/>
      <c r="C7" s="122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685"/>
      <c r="S7" s="685"/>
      <c r="T7" s="122"/>
      <c r="U7" s="9"/>
    </row>
    <row r="8" spans="1:21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9"/>
    </row>
    <row r="9" spans="1:21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9"/>
    </row>
    <row r="10" spans="1:21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9"/>
    </row>
    <row r="11" spans="1:21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9"/>
    </row>
    <row r="12" spans="1:21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9"/>
    </row>
    <row r="13" spans="1:21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9"/>
    </row>
    <row r="14" spans="1:21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9"/>
    </row>
    <row r="15" spans="1:2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"/>
    </row>
    <row r="16" spans="1:21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9"/>
    </row>
    <row r="17" spans="1:21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9"/>
    </row>
    <row r="18" spans="1:21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"/>
    </row>
    <row r="19" spans="1:21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9"/>
    </row>
    <row r="20" spans="1:21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9"/>
    </row>
    <row r="21" spans="1:21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9"/>
    </row>
    <row r="22" spans="1:21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9"/>
    </row>
    <row r="23" spans="1:21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9"/>
    </row>
    <row r="24" spans="1:21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9"/>
    </row>
    <row r="25" spans="1:2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9"/>
    </row>
    <row r="26" spans="6:13" ht="12.75">
      <c r="F26" s="829" t="s">
        <v>16</v>
      </c>
      <c r="G26" s="829"/>
      <c r="H26" s="829"/>
      <c r="I26" s="829"/>
      <c r="J26" s="829"/>
      <c r="K26" s="829"/>
      <c r="L26" s="829"/>
      <c r="M26" s="829"/>
    </row>
    <row r="27" spans="6:13" ht="12.75">
      <c r="F27" s="829"/>
      <c r="G27" s="829"/>
      <c r="H27" s="829"/>
      <c r="I27" s="829"/>
      <c r="J27" s="829"/>
      <c r="K27" s="829"/>
      <c r="L27" s="829"/>
      <c r="M27" s="829"/>
    </row>
    <row r="28" spans="1:20" ht="12.75">
      <c r="A28" s="16">
        <v>2009</v>
      </c>
      <c r="B28" s="17" t="s">
        <v>15</v>
      </c>
      <c r="C28" s="18">
        <f>A28+2</f>
        <v>2011</v>
      </c>
      <c r="D28" s="19"/>
      <c r="E28" s="19"/>
      <c r="F28" s="20"/>
      <c r="G28" s="21"/>
      <c r="H28" s="20"/>
      <c r="I28" s="22"/>
      <c r="J28" s="23"/>
      <c r="K28" s="24"/>
      <c r="L28" s="23"/>
      <c r="M28" s="25"/>
      <c r="N28" s="26"/>
      <c r="O28" s="25"/>
      <c r="P28" s="15"/>
      <c r="Q28" s="27">
        <f>IF(K28="","",O28/K28)</f>
      </c>
      <c r="R28" s="27"/>
      <c r="S28" s="27"/>
      <c r="T28" s="27">
        <f>IF(K28="","",O28/A28)</f>
      </c>
    </row>
    <row r="29" spans="1:20" ht="12.75">
      <c r="A29" s="16">
        <f>A28+1</f>
        <v>2010</v>
      </c>
      <c r="B29" s="17" t="s">
        <v>15</v>
      </c>
      <c r="C29" s="18">
        <f>A29+2</f>
        <v>2012</v>
      </c>
      <c r="D29" s="19"/>
      <c r="E29" s="19"/>
      <c r="F29" s="20"/>
      <c r="G29" s="21"/>
      <c r="H29" s="20"/>
      <c r="I29" s="22"/>
      <c r="J29" s="23"/>
      <c r="K29" s="24"/>
      <c r="L29" s="23"/>
      <c r="M29" s="25"/>
      <c r="N29" s="26"/>
      <c r="O29" s="25"/>
      <c r="P29" s="15"/>
      <c r="Q29" s="27"/>
      <c r="R29" s="27"/>
      <c r="S29" s="27"/>
      <c r="T29" s="27"/>
    </row>
    <row r="30" spans="1:20" ht="12.75">
      <c r="A30" s="16">
        <f>A29+1</f>
        <v>2011</v>
      </c>
      <c r="B30" s="17" t="s">
        <v>15</v>
      </c>
      <c r="C30" s="18">
        <f>A30+2</f>
        <v>2013</v>
      </c>
      <c r="D30" s="19"/>
      <c r="E30" s="19"/>
      <c r="F30" s="20"/>
      <c r="G30" s="21"/>
      <c r="H30" s="20"/>
      <c r="I30" s="22"/>
      <c r="J30" s="23"/>
      <c r="K30" s="24"/>
      <c r="L30" s="23"/>
      <c r="M30" s="25"/>
      <c r="N30" s="26"/>
      <c r="O30" s="25"/>
      <c r="P30" s="15"/>
      <c r="Q30" s="27"/>
      <c r="R30" s="27"/>
      <c r="S30" s="27"/>
      <c r="T30" s="27"/>
    </row>
    <row r="31" spans="1:20" ht="12.75">
      <c r="A31" s="16">
        <f>A30+1</f>
        <v>2012</v>
      </c>
      <c r="B31" s="17" t="s">
        <v>15</v>
      </c>
      <c r="C31" s="18">
        <f>A31+2</f>
        <v>2014</v>
      </c>
      <c r="D31" s="19"/>
      <c r="E31" s="19"/>
      <c r="F31" s="20"/>
      <c r="G31" s="21"/>
      <c r="H31" s="20"/>
      <c r="I31" s="22"/>
      <c r="J31" s="23"/>
      <c r="K31" s="24"/>
      <c r="L31" s="23"/>
      <c r="M31" s="25"/>
      <c r="N31" s="26"/>
      <c r="O31" s="25"/>
      <c r="P31" s="15"/>
      <c r="Q31" s="27"/>
      <c r="R31" s="27"/>
      <c r="S31" s="27"/>
      <c r="T31" s="27"/>
    </row>
    <row r="32" spans="4:5" ht="12.75">
      <c r="D32" s="28"/>
      <c r="E32" s="28"/>
    </row>
    <row r="53" spans="1:2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</sheetData>
  <sheetProtection/>
  <mergeCells count="11">
    <mergeCell ref="A4:C4"/>
    <mergeCell ref="D7:Q7"/>
    <mergeCell ref="F26:M27"/>
    <mergeCell ref="A3:F3"/>
    <mergeCell ref="G3:H3"/>
    <mergeCell ref="I3:J3"/>
    <mergeCell ref="K3:O3"/>
    <mergeCell ref="F2:H2"/>
    <mergeCell ref="J2:L2"/>
    <mergeCell ref="F1:R1"/>
    <mergeCell ref="Q3:T3"/>
  </mergeCells>
  <conditionalFormatting sqref="G5">
    <cfRule type="expression" priority="1" dxfId="21" stopIfTrue="1">
      <formula>$G$6&gt;$E$6</formula>
    </cfRule>
  </conditionalFormatting>
  <dataValidations count="7">
    <dataValidation allowBlank="1" showInputMessage="1" showErrorMessage="1" promptTitle="AIDE" prompt="Saisissez dans cette cellule votre capacité d'accueil" sqref="E5"/>
    <dataValidation allowBlank="1" showInputMessage="1" showErrorMessage="1" promptTitle="Votre Attention SVP" prompt="Vous devez saisir ICI le nombre des dossiers en Voeu 1 qui ont été déposés pour votre spécialité.&#10;&#10;Votre IEN peut vous aider." sqref="D5"/>
    <dataValidation allowBlank="1" showInputMessage="1" showErrorMessage="1" promptTitle="AIDE" prompt="Inscrire ICI l'effectif en Première par rapport à celui de la Seconde&#10;&#10;Ceci ne concerne que les élèves de la promotion" sqref="I5"/>
    <dataValidation errorStyle="warning" allowBlank="1" showInputMessage="1" showErrorMessage="1" promptTitle="AIDE" prompt="Saisissez dans cette cellule, l'effectif (stabilisé) de votre classe en début de cycle" errorTitle="ATTENTION" error="Capacité dépassée" sqref="G5"/>
    <dataValidation allowBlank="1" showInputMessage="1" showErrorMessage="1" promptTitle="AIDE" prompt="Inscrivez ICI le nombre d'Admis à l'examen&#10;&#10;Ceci ne concerne que la promotion" sqref="O5"/>
    <dataValidation allowBlank="1" showInputMessage="1" showErrorMessage="1" promptTitle="AIDE" prompt="Inscrivez ICI le nombre de présents à l'examen&#10;&#10;Ceci ne concerne que la promotion" sqref="M5"/>
    <dataValidation allowBlank="1" showInputMessage="1" showErrorMessage="1" promptTitle="AIDE" prompt="Inscrivez ICI le nombre d'inscrits à l'examen&#10;&#10;Ceci ne concerne que la promotion" sqref="K5"/>
  </dataValidations>
  <printOptions horizontalCentered="1" verticalCentered="1"/>
  <pageMargins left="0.39375" right="0.5118055555555556" top="0.7479166666666668" bottom="0.7083333333333334" header="0.5118055555555556" footer="0.5118055555555556"/>
  <pageSetup fitToHeight="1" fitToWidth="1" horizontalDpi="300" verticalDpi="300" orientation="landscape" paperSize="9" scale="80" r:id="rId3"/>
  <headerFooter alignWithMargins="0">
    <oddHeader>&amp;LAcadémie d'Aix-Marseille&amp;C&amp;"Arial,Gras"&amp;14EFFECTIFS</oddHeader>
    <oddFooter>&amp;L&amp;8&amp;F&amp;CPage 2&amp;R&amp;8&amp;D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W33"/>
  <sheetViews>
    <sheetView zoomScale="70" zoomScaleNormal="70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8515625" style="7" customWidth="1"/>
    <col min="2" max="2" width="17.57421875" style="7" customWidth="1"/>
    <col min="3" max="3" width="7.57421875" style="7" customWidth="1"/>
    <col min="4" max="4" width="14.8515625" style="7" bestFit="1" customWidth="1"/>
    <col min="5" max="5" width="7.28125" style="7" customWidth="1"/>
    <col min="6" max="6" width="8.140625" style="7" bestFit="1" customWidth="1"/>
    <col min="7" max="7" width="0.85546875" style="7" customWidth="1"/>
    <col min="8" max="9" width="3.8515625" style="7" customWidth="1"/>
    <col min="10" max="10" width="18.140625" style="7" bestFit="1" customWidth="1"/>
    <col min="11" max="11" width="14.7109375" style="7" customWidth="1"/>
    <col min="12" max="12" width="13.140625" style="7" customWidth="1"/>
    <col min="13" max="14" width="8.140625" style="7" customWidth="1"/>
    <col min="15" max="15" width="17.8515625" style="7" customWidth="1"/>
    <col min="16" max="16" width="5.8515625" style="7" customWidth="1"/>
    <col min="17" max="17" width="0.9921875" style="7" customWidth="1"/>
    <col min="18" max="18" width="10.421875" style="7" customWidth="1"/>
    <col min="19" max="19" width="11.140625" style="7" customWidth="1"/>
    <col min="20" max="20" width="12.28125" style="7" customWidth="1"/>
    <col min="21" max="21" width="0.85546875" style="7" customWidth="1"/>
    <col min="22" max="22" width="8.00390625" style="7" customWidth="1"/>
    <col min="23" max="23" width="39.57421875" style="7" customWidth="1"/>
    <col min="24" max="26" width="11.421875" style="7" customWidth="1"/>
    <col min="27" max="44" width="0" style="7" hidden="1" customWidth="1"/>
    <col min="45" max="16384" width="11.421875" style="7" customWidth="1"/>
  </cols>
  <sheetData>
    <row r="1" spans="1:23" ht="21.75" customHeight="1" thickBot="1">
      <c r="A1" s="845"/>
      <c r="B1" s="845"/>
      <c r="C1" s="845"/>
      <c r="D1" s="845"/>
      <c r="E1" s="845"/>
      <c r="F1" s="847" t="str">
        <f>Effectifs!F1</f>
        <v>CAP MENUISIER FABRICANT DE MENUISERIE, MOBILIER ET AGENCEMENT</v>
      </c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8"/>
      <c r="U1" s="848"/>
      <c r="V1" s="848"/>
      <c r="W1" s="848"/>
    </row>
    <row r="2" spans="1:23" ht="21.75" customHeight="1" thickBot="1">
      <c r="A2" s="846"/>
      <c r="B2" s="846"/>
      <c r="C2" s="846"/>
      <c r="D2" s="846"/>
      <c r="E2" s="846"/>
      <c r="F2" s="489"/>
      <c r="G2" s="489"/>
      <c r="H2" s="489"/>
      <c r="I2" s="489"/>
      <c r="J2" s="847" t="s">
        <v>1</v>
      </c>
      <c r="K2" s="847"/>
      <c r="L2" s="847" t="str">
        <f>Menu!E7</f>
        <v>2013 / 2015</v>
      </c>
      <c r="M2" s="847"/>
      <c r="N2" s="847"/>
      <c r="O2" s="847"/>
      <c r="P2" s="489"/>
      <c r="Q2" s="489"/>
      <c r="R2" s="489"/>
      <c r="S2" s="489"/>
      <c r="T2" s="848"/>
      <c r="U2" s="848"/>
      <c r="V2" s="848"/>
      <c r="W2" s="848"/>
    </row>
    <row r="3" spans="1:23" ht="36.75" customHeight="1" thickBot="1">
      <c r="A3" s="840" t="s">
        <v>17</v>
      </c>
      <c r="B3" s="841"/>
      <c r="C3" s="841"/>
      <c r="D3" s="841"/>
      <c r="E3" s="841"/>
      <c r="F3" s="842"/>
      <c r="G3" s="30"/>
      <c r="H3" s="843" t="s">
        <v>18</v>
      </c>
      <c r="I3" s="1147"/>
      <c r="J3" s="811"/>
      <c r="K3" s="811"/>
      <c r="L3" s="811"/>
      <c r="M3" s="811"/>
      <c r="N3" s="811"/>
      <c r="O3" s="811"/>
      <c r="P3" s="810"/>
      <c r="Q3" s="29"/>
      <c r="R3" s="809" t="s">
        <v>19</v>
      </c>
      <c r="S3" s="808"/>
      <c r="T3" s="806"/>
      <c r="U3" s="30"/>
      <c r="V3" s="807" t="s">
        <v>185</v>
      </c>
      <c r="W3" s="844"/>
    </row>
    <row r="4" spans="1:23" ht="60" customHeight="1">
      <c r="A4" s="31" t="s">
        <v>20</v>
      </c>
      <c r="B4" s="32" t="s">
        <v>21</v>
      </c>
      <c r="C4" s="32" t="s">
        <v>22</v>
      </c>
      <c r="D4" s="32" t="s">
        <v>23</v>
      </c>
      <c r="E4" s="32" t="s">
        <v>24</v>
      </c>
      <c r="F4" s="1153" t="s">
        <v>206</v>
      </c>
      <c r="G4" s="35"/>
      <c r="H4" s="116" t="s">
        <v>25</v>
      </c>
      <c r="I4" s="1154" t="s">
        <v>207</v>
      </c>
      <c r="J4" s="117" t="s">
        <v>26</v>
      </c>
      <c r="K4" s="118" t="s">
        <v>27</v>
      </c>
      <c r="L4" s="119" t="s">
        <v>28</v>
      </c>
      <c r="M4" s="689" t="s">
        <v>29</v>
      </c>
      <c r="N4" s="689" t="s">
        <v>191</v>
      </c>
      <c r="O4" s="120" t="s">
        <v>30</v>
      </c>
      <c r="P4" s="121" t="s">
        <v>31</v>
      </c>
      <c r="Q4" s="115"/>
      <c r="R4" s="33" t="s">
        <v>32</v>
      </c>
      <c r="S4" s="437" t="s">
        <v>148</v>
      </c>
      <c r="T4" s="34" t="s">
        <v>33</v>
      </c>
      <c r="U4" s="35"/>
      <c r="V4" s="36" t="s">
        <v>34</v>
      </c>
      <c r="W4" s="37" t="s">
        <v>35</v>
      </c>
    </row>
    <row r="5" spans="1:23" ht="24.75" customHeight="1">
      <c r="A5" s="151"/>
      <c r="B5" s="152"/>
      <c r="C5" s="153"/>
      <c r="D5" s="154"/>
      <c r="E5" s="154"/>
      <c r="F5" s="155"/>
      <c r="G5" s="156"/>
      <c r="H5" s="157">
        <v>1</v>
      </c>
      <c r="I5" s="1148"/>
      <c r="J5" s="158"/>
      <c r="K5" s="159"/>
      <c r="L5" s="160"/>
      <c r="M5" s="161">
        <f aca="true" ca="1" t="shared" si="0" ref="M5:M19">IF(L5&gt;0,((TODAY()-L5)/365.25),"")</f>
      </c>
      <c r="N5" s="687"/>
      <c r="O5" s="162"/>
      <c r="P5" s="163"/>
      <c r="Q5" s="164"/>
      <c r="R5" s="165"/>
      <c r="S5" s="196"/>
      <c r="T5" s="196"/>
      <c r="U5" s="143"/>
      <c r="V5" s="38"/>
      <c r="W5" s="133"/>
    </row>
    <row r="6" spans="1:23" ht="24.75" customHeight="1">
      <c r="A6" s="166"/>
      <c r="B6" s="152"/>
      <c r="C6" s="153"/>
      <c r="D6" s="154"/>
      <c r="E6" s="154"/>
      <c r="F6" s="167"/>
      <c r="G6" s="156"/>
      <c r="H6" s="168">
        <v>2</v>
      </c>
      <c r="I6" s="1149"/>
      <c r="J6" s="169"/>
      <c r="K6" s="170"/>
      <c r="L6" s="171"/>
      <c r="M6" s="161">
        <f ca="1" t="shared" si="0"/>
      </c>
      <c r="N6" s="687"/>
      <c r="O6" s="172"/>
      <c r="P6" s="173"/>
      <c r="Q6" s="164"/>
      <c r="R6" s="165"/>
      <c r="S6" s="195"/>
      <c r="T6" s="195"/>
      <c r="U6" s="144"/>
      <c r="V6" s="39"/>
      <c r="W6" s="134"/>
    </row>
    <row r="7" spans="1:23" ht="24.75" customHeight="1">
      <c r="A7" s="174"/>
      <c r="B7" s="152"/>
      <c r="C7" s="153"/>
      <c r="D7" s="154"/>
      <c r="E7" s="154"/>
      <c r="F7" s="175"/>
      <c r="G7" s="156"/>
      <c r="H7" s="176">
        <v>3</v>
      </c>
      <c r="I7" s="1150"/>
      <c r="J7" s="177"/>
      <c r="K7" s="178"/>
      <c r="L7" s="179"/>
      <c r="M7" s="161">
        <f ca="1" t="shared" si="0"/>
      </c>
      <c r="N7" s="161"/>
      <c r="O7" s="180"/>
      <c r="P7" s="181"/>
      <c r="Q7" s="164"/>
      <c r="R7" s="182"/>
      <c r="S7" s="195"/>
      <c r="T7" s="195"/>
      <c r="U7" s="144"/>
      <c r="V7" s="39"/>
      <c r="W7" s="134"/>
    </row>
    <row r="8" spans="1:23" ht="24.75" customHeight="1">
      <c r="A8" s="166"/>
      <c r="B8" s="152"/>
      <c r="C8" s="153"/>
      <c r="D8" s="154"/>
      <c r="E8" s="154"/>
      <c r="F8" s="175"/>
      <c r="G8" s="156"/>
      <c r="H8" s="176">
        <v>4</v>
      </c>
      <c r="I8" s="1150"/>
      <c r="J8" s="177"/>
      <c r="K8" s="178"/>
      <c r="L8" s="179"/>
      <c r="M8" s="161">
        <f ca="1" t="shared" si="0"/>
      </c>
      <c r="N8" s="161"/>
      <c r="O8" s="180"/>
      <c r="P8" s="181"/>
      <c r="Q8" s="164"/>
      <c r="R8" s="182"/>
      <c r="S8" s="195"/>
      <c r="T8" s="195"/>
      <c r="U8" s="144"/>
      <c r="V8" s="39"/>
      <c r="W8" s="134"/>
    </row>
    <row r="9" spans="1:23" ht="24.75" customHeight="1">
      <c r="A9" s="166"/>
      <c r="B9" s="152"/>
      <c r="C9" s="153"/>
      <c r="D9" s="154"/>
      <c r="E9" s="154"/>
      <c r="F9" s="175"/>
      <c r="G9" s="156"/>
      <c r="H9" s="176">
        <v>5</v>
      </c>
      <c r="I9" s="1150"/>
      <c r="J9" s="177"/>
      <c r="K9" s="178"/>
      <c r="L9" s="179"/>
      <c r="M9" s="161">
        <f ca="1" t="shared" si="0"/>
      </c>
      <c r="N9" s="161"/>
      <c r="O9" s="180"/>
      <c r="P9" s="181"/>
      <c r="Q9" s="164"/>
      <c r="R9" s="182"/>
      <c r="S9" s="195"/>
      <c r="T9" s="195"/>
      <c r="U9" s="144"/>
      <c r="V9" s="39"/>
      <c r="W9" s="134"/>
    </row>
    <row r="10" spans="1:23" ht="24.75" customHeight="1">
      <c r="A10" s="166"/>
      <c r="B10" s="152"/>
      <c r="C10" s="153"/>
      <c r="D10" s="154"/>
      <c r="E10" s="154"/>
      <c r="F10" s="175"/>
      <c r="G10" s="156"/>
      <c r="H10" s="176">
        <v>6</v>
      </c>
      <c r="I10" s="1150"/>
      <c r="J10" s="177"/>
      <c r="K10" s="178"/>
      <c r="L10" s="179"/>
      <c r="M10" s="161">
        <f ca="1" t="shared" si="0"/>
      </c>
      <c r="N10" s="161"/>
      <c r="O10" s="180"/>
      <c r="P10" s="181"/>
      <c r="Q10" s="164"/>
      <c r="R10" s="182"/>
      <c r="S10" s="195"/>
      <c r="T10" s="195"/>
      <c r="U10" s="144"/>
      <c r="V10" s="39"/>
      <c r="W10" s="134"/>
    </row>
    <row r="11" spans="1:23" ht="24.75" customHeight="1">
      <c r="A11" s="166"/>
      <c r="B11" s="152"/>
      <c r="C11" s="153"/>
      <c r="D11" s="154"/>
      <c r="E11" s="154"/>
      <c r="F11" s="175"/>
      <c r="G11" s="156"/>
      <c r="H11" s="176">
        <v>7</v>
      </c>
      <c r="I11" s="1150"/>
      <c r="J11" s="177"/>
      <c r="K11" s="178"/>
      <c r="L11" s="179"/>
      <c r="M11" s="161">
        <f ca="1" t="shared" si="0"/>
      </c>
      <c r="N11" s="161"/>
      <c r="O11" s="180"/>
      <c r="P11" s="181"/>
      <c r="Q11" s="164"/>
      <c r="R11" s="182"/>
      <c r="S11" s="195"/>
      <c r="T11" s="195"/>
      <c r="U11" s="144"/>
      <c r="V11" s="39"/>
      <c r="W11" s="134"/>
    </row>
    <row r="12" spans="1:23" ht="24.75" customHeight="1">
      <c r="A12" s="166"/>
      <c r="B12" s="152"/>
      <c r="C12" s="153"/>
      <c r="D12" s="154"/>
      <c r="E12" s="154"/>
      <c r="F12" s="175"/>
      <c r="G12" s="156"/>
      <c r="H12" s="176">
        <v>8</v>
      </c>
      <c r="I12" s="1150"/>
      <c r="J12" s="177"/>
      <c r="K12" s="178"/>
      <c r="L12" s="179"/>
      <c r="M12" s="161">
        <f ca="1" t="shared" si="0"/>
      </c>
      <c r="N12" s="161"/>
      <c r="O12" s="180"/>
      <c r="P12" s="181"/>
      <c r="Q12" s="164"/>
      <c r="R12" s="182"/>
      <c r="S12" s="195"/>
      <c r="T12" s="195"/>
      <c r="U12" s="144"/>
      <c r="V12" s="39"/>
      <c r="W12" s="134"/>
    </row>
    <row r="13" spans="1:23" ht="24.75" customHeight="1">
      <c r="A13" s="166"/>
      <c r="B13" s="152"/>
      <c r="C13" s="153"/>
      <c r="D13" s="154"/>
      <c r="E13" s="154"/>
      <c r="F13" s="175"/>
      <c r="G13" s="156"/>
      <c r="H13" s="176">
        <v>9</v>
      </c>
      <c r="I13" s="1150"/>
      <c r="J13" s="177"/>
      <c r="K13" s="178"/>
      <c r="L13" s="179"/>
      <c r="M13" s="161">
        <f ca="1" t="shared" si="0"/>
      </c>
      <c r="N13" s="161"/>
      <c r="O13" s="180"/>
      <c r="P13" s="181"/>
      <c r="Q13" s="164"/>
      <c r="R13" s="182"/>
      <c r="S13" s="195"/>
      <c r="T13" s="195"/>
      <c r="U13" s="144"/>
      <c r="V13" s="39"/>
      <c r="W13" s="134"/>
    </row>
    <row r="14" spans="1:23" ht="24.75" customHeight="1">
      <c r="A14" s="166"/>
      <c r="B14" s="152"/>
      <c r="C14" s="153"/>
      <c r="D14" s="154"/>
      <c r="E14" s="154"/>
      <c r="F14" s="175"/>
      <c r="G14" s="156"/>
      <c r="H14" s="176">
        <v>10</v>
      </c>
      <c r="I14" s="1150"/>
      <c r="J14" s="177"/>
      <c r="K14" s="178"/>
      <c r="L14" s="179"/>
      <c r="M14" s="161">
        <f ca="1" t="shared" si="0"/>
      </c>
      <c r="N14" s="161"/>
      <c r="O14" s="180"/>
      <c r="P14" s="181"/>
      <c r="Q14" s="164"/>
      <c r="R14" s="182"/>
      <c r="S14" s="195"/>
      <c r="T14" s="195"/>
      <c r="U14" s="144"/>
      <c r="V14" s="39"/>
      <c r="W14" s="134"/>
    </row>
    <row r="15" spans="1:23" ht="24.75" customHeight="1">
      <c r="A15" s="166"/>
      <c r="B15" s="152"/>
      <c r="C15" s="153"/>
      <c r="D15" s="154"/>
      <c r="E15" s="154"/>
      <c r="F15" s="175"/>
      <c r="G15" s="156"/>
      <c r="H15" s="176">
        <v>11</v>
      </c>
      <c r="I15" s="1150"/>
      <c r="J15" s="177"/>
      <c r="K15" s="178"/>
      <c r="L15" s="179"/>
      <c r="M15" s="161">
        <f ca="1" t="shared" si="0"/>
      </c>
      <c r="N15" s="161"/>
      <c r="O15" s="180"/>
      <c r="P15" s="181"/>
      <c r="Q15" s="164"/>
      <c r="R15" s="182"/>
      <c r="S15" s="195"/>
      <c r="T15" s="195"/>
      <c r="U15" s="144"/>
      <c r="V15" s="39"/>
      <c r="W15" s="134"/>
    </row>
    <row r="16" spans="1:23" ht="24.75" customHeight="1">
      <c r="A16" s="166"/>
      <c r="B16" s="152"/>
      <c r="C16" s="152"/>
      <c r="D16" s="154"/>
      <c r="E16" s="154"/>
      <c r="F16" s="175"/>
      <c r="G16" s="156"/>
      <c r="H16" s="771">
        <v>12</v>
      </c>
      <c r="I16" s="1151"/>
      <c r="J16" s="772"/>
      <c r="K16" s="773"/>
      <c r="L16" s="179"/>
      <c r="M16" s="161">
        <f ca="1" t="shared" si="0"/>
      </c>
      <c r="N16" s="161"/>
      <c r="O16" s="774"/>
      <c r="P16" s="181"/>
      <c r="Q16" s="164"/>
      <c r="R16" s="775"/>
      <c r="S16" s="776"/>
      <c r="T16" s="776"/>
      <c r="U16" s="144"/>
      <c r="V16" s="39"/>
      <c r="W16" s="134"/>
    </row>
    <row r="17" spans="1:23" ht="24.75" customHeight="1">
      <c r="A17" s="166"/>
      <c r="B17" s="152"/>
      <c r="C17" s="152"/>
      <c r="D17" s="154"/>
      <c r="E17" s="154"/>
      <c r="F17" s="175"/>
      <c r="G17" s="156"/>
      <c r="H17" s="771">
        <v>13</v>
      </c>
      <c r="I17" s="1151"/>
      <c r="J17" s="772"/>
      <c r="K17" s="773"/>
      <c r="L17" s="179"/>
      <c r="M17" s="161">
        <f ca="1" t="shared" si="0"/>
      </c>
      <c r="N17" s="161"/>
      <c r="O17" s="774"/>
      <c r="P17" s="181"/>
      <c r="Q17" s="164"/>
      <c r="R17" s="775"/>
      <c r="S17" s="776"/>
      <c r="T17" s="776"/>
      <c r="U17" s="144"/>
      <c r="V17" s="39"/>
      <c r="W17" s="134"/>
    </row>
    <row r="18" spans="1:23" ht="24.75" customHeight="1">
      <c r="A18" s="166"/>
      <c r="B18" s="152"/>
      <c r="C18" s="152"/>
      <c r="D18" s="154"/>
      <c r="E18" s="154"/>
      <c r="F18" s="175"/>
      <c r="G18" s="156"/>
      <c r="H18" s="771">
        <v>14</v>
      </c>
      <c r="I18" s="1151"/>
      <c r="J18" s="772"/>
      <c r="K18" s="773"/>
      <c r="L18" s="179"/>
      <c r="M18" s="161">
        <f ca="1" t="shared" si="0"/>
      </c>
      <c r="N18" s="161"/>
      <c r="O18" s="774"/>
      <c r="P18" s="181"/>
      <c r="Q18" s="164"/>
      <c r="R18" s="775"/>
      <c r="S18" s="776"/>
      <c r="T18" s="776"/>
      <c r="U18" s="144"/>
      <c r="V18" s="39"/>
      <c r="W18" s="134"/>
    </row>
    <row r="19" spans="1:23" ht="24.75" customHeight="1" thickBot="1">
      <c r="A19" s="183"/>
      <c r="B19" s="184"/>
      <c r="C19" s="184"/>
      <c r="D19" s="185"/>
      <c r="E19" s="185"/>
      <c r="F19" s="186"/>
      <c r="G19" s="156"/>
      <c r="H19" s="187">
        <v>15</v>
      </c>
      <c r="I19" s="1152"/>
      <c r="J19" s="188"/>
      <c r="K19" s="189"/>
      <c r="L19" s="190"/>
      <c r="M19" s="191">
        <f ca="1" t="shared" si="0"/>
      </c>
      <c r="N19" s="191"/>
      <c r="O19" s="192"/>
      <c r="P19" s="193"/>
      <c r="Q19" s="164"/>
      <c r="R19" s="194"/>
      <c r="S19" s="197"/>
      <c r="T19" s="197"/>
      <c r="U19" s="145"/>
      <c r="V19" s="40"/>
      <c r="W19" s="135"/>
    </row>
    <row r="20" spans="10:14" ht="24.75" customHeight="1" thickBot="1">
      <c r="J20" s="686">
        <f>COUNTA(J5:J19)</f>
        <v>0</v>
      </c>
      <c r="M20" s="659">
        <f>IF(SUM(M5:M19)&gt;0,AVERAGE(M5:M19),"")</f>
      </c>
      <c r="N20" s="688"/>
    </row>
    <row r="21" spans="2:21" ht="15">
      <c r="B21" s="43"/>
      <c r="C21" s="41"/>
      <c r="D21" s="42"/>
      <c r="E21" s="43"/>
      <c r="F21" s="44"/>
      <c r="G21" s="43"/>
      <c r="R21" s="43"/>
      <c r="S21" s="43"/>
      <c r="T21" s="43"/>
      <c r="U21" s="43"/>
    </row>
    <row r="22" spans="2:21" ht="15">
      <c r="B22" s="43"/>
      <c r="C22" s="41"/>
      <c r="D22" s="42"/>
      <c r="E22" s="43"/>
      <c r="F22" s="44"/>
      <c r="G22" s="43"/>
      <c r="R22" s="43"/>
      <c r="S22" s="43"/>
      <c r="T22" s="43"/>
      <c r="U22" s="43"/>
    </row>
    <row r="23" spans="3:4" ht="15">
      <c r="C23" s="41"/>
      <c r="D23" s="42"/>
    </row>
    <row r="24" spans="3:4" ht="15">
      <c r="C24" s="41"/>
      <c r="D24" s="42"/>
    </row>
    <row r="25" spans="3:4" ht="15">
      <c r="C25" s="45"/>
      <c r="D25" s="42"/>
    </row>
    <row r="26" spans="3:4" ht="15">
      <c r="C26" s="45"/>
      <c r="D26" s="42"/>
    </row>
    <row r="27" spans="3:4" ht="15">
      <c r="C27" s="45"/>
      <c r="D27" s="42"/>
    </row>
    <row r="28" ht="15">
      <c r="D28" s="42"/>
    </row>
    <row r="29" ht="15">
      <c r="D29" s="42"/>
    </row>
    <row r="30" ht="15">
      <c r="D30" s="42"/>
    </row>
    <row r="31" ht="15">
      <c r="D31" s="42"/>
    </row>
    <row r="32" ht="15">
      <c r="D32" s="42"/>
    </row>
    <row r="33" ht="15">
      <c r="D33" s="42"/>
    </row>
  </sheetData>
  <sheetProtection/>
  <mergeCells count="9">
    <mergeCell ref="A1:E2"/>
    <mergeCell ref="F1:S1"/>
    <mergeCell ref="T1:W2"/>
    <mergeCell ref="J2:K2"/>
    <mergeCell ref="L2:O2"/>
    <mergeCell ref="A3:F3"/>
    <mergeCell ref="H3:P3"/>
    <mergeCell ref="R3:T3"/>
    <mergeCell ref="V3:W3"/>
  </mergeCells>
  <conditionalFormatting sqref="J5:J19">
    <cfRule type="expression" priority="1" dxfId="1" stopIfTrue="1">
      <formula>H5="D"</formula>
    </cfRule>
    <cfRule type="expression" priority="2" dxfId="0" stopIfTrue="1">
      <formula>H5="R"</formula>
    </cfRule>
  </conditionalFormatting>
  <conditionalFormatting sqref="K5:K19">
    <cfRule type="expression" priority="3" dxfId="1" stopIfTrue="1">
      <formula>H5="D"</formula>
    </cfRule>
    <cfRule type="expression" priority="4" dxfId="0" stopIfTrue="1">
      <formula>H5="R"</formula>
    </cfRule>
  </conditionalFormatting>
  <conditionalFormatting sqref="L5:L19">
    <cfRule type="expression" priority="5" dxfId="1" stopIfTrue="1">
      <formula>H5="D"</formula>
    </cfRule>
    <cfRule type="expression" priority="6" dxfId="0" stopIfTrue="1">
      <formula>H5="R"</formula>
    </cfRule>
  </conditionalFormatting>
  <dataValidations count="7">
    <dataValidation allowBlank="1" showErrorMessage="1" sqref="J4:S4 U4 C4:E4 F5:F19 G4:H4">
      <formula1>0</formula1>
      <formula2>0</formula2>
    </dataValidation>
    <dataValidation allowBlank="1" showInputMessage="1" showErrorMessage="1" promptTitle="AIDE" prompt="Ecrivez dans ces cellules le projet de l'élève en fin de cycle" sqref="T4">
      <formula1>0</formula1>
      <formula2>0</formula2>
    </dataValidation>
    <dataValidation allowBlank="1" showInputMessage="1" showErrorMessage="1" promptTitle="AIDE" prompt="Ecrivez dans ces cellulesle motif d'abandon signifié par l'élève" sqref="W4">
      <formula1>0</formula1>
      <formula2>0</formula2>
    </dataValidation>
    <dataValidation allowBlank="1" showInputMessage="1" showErrorMessage="1" promptTitle="AIDE" prompt="Ecrivez dans ces cellules la date de la démission de l'élève" sqref="V4">
      <formula1>0</formula1>
      <formula2>0</formula2>
    </dataValidation>
    <dataValidation type="list" allowBlank="1" showErrorMessage="1" sqref="Q5:Q19">
      <formula1>$AV$4:$AV$11</formula1>
      <formula2>0</formula2>
    </dataValidation>
    <dataValidation allowBlank="1" showInputMessage="1" promptTitle="Intérêt porté à la spécialité" prompt="Notez ICI un nombre de 1 à 5&#10;montrant l'attrait de l'élève pour&#10;la spécialité&#10;1 = mieux que 2&#10;Etc ....&#10;" errorTitle="ATTEENTION !!!" error="Un nombre de 1 à 5 est attendu&#10;Merci de corriger" sqref="F4"/>
    <dataValidation allowBlank="1" showInputMessage="1" showErrorMessage="1" sqref="I4"/>
  </dataValidations>
  <printOptions horizontalCentered="1" verticalCentered="1"/>
  <pageMargins left="0.4701388888888889" right="0.5" top="0.5604166666666667" bottom="0.5402777777777779" header="0.2902777777777778" footer="0.3402777777777778"/>
  <pageSetup fitToHeight="1" fitToWidth="1" horizontalDpi="300" verticalDpi="300" orientation="landscape" paperSize="9" scale="62" r:id="rId4"/>
  <headerFooter alignWithMargins="0">
    <oddHeader>&amp;LAcadémie d'Aix-Marseille&amp;C&amp;"Arial,Gras"&amp;14PRESENTATION DE LA PROMOTION</oddHeader>
    <oddFooter>&amp;L&amp;8&amp;F&amp;CPage 3&amp;R&amp;8&amp;D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BB2672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7109375" style="43" customWidth="1"/>
    <col min="2" max="2" width="8.28125" style="43" customWidth="1"/>
    <col min="3" max="7" width="11.7109375" style="43" customWidth="1"/>
    <col min="8" max="8" width="2.140625" style="43" customWidth="1"/>
    <col min="9" max="9" width="11.7109375" style="43" customWidth="1"/>
    <col min="10" max="11" width="11.7109375" style="46" customWidth="1"/>
    <col min="12" max="13" width="11.7109375" style="43" customWidth="1"/>
    <col min="14" max="14" width="1.57421875" style="43" customWidth="1"/>
    <col min="15" max="15" width="11.421875" style="43" customWidth="1"/>
    <col min="16" max="19" width="11.421875" style="7" customWidth="1"/>
    <col min="20" max="16384" width="11.421875" style="43" customWidth="1"/>
  </cols>
  <sheetData>
    <row r="1" spans="1:15" ht="21.75" customHeight="1" thickBot="1">
      <c r="A1" s="136"/>
      <c r="B1" s="137"/>
      <c r="C1" s="137"/>
      <c r="D1" s="137"/>
      <c r="E1" s="899" t="s">
        <v>36</v>
      </c>
      <c r="F1" s="901" t="str">
        <f>Effectifs!F1</f>
        <v>CAP MENUISIER FABRICANT DE MENUISERIE, MOBILIER ET AGENCEMENT</v>
      </c>
      <c r="G1" s="902"/>
      <c r="H1" s="902"/>
      <c r="I1" s="902"/>
      <c r="J1" s="902"/>
      <c r="K1" s="902"/>
      <c r="L1" s="902"/>
      <c r="M1" s="902"/>
      <c r="N1" s="902"/>
      <c r="O1" s="903"/>
    </row>
    <row r="2" spans="1:54" ht="21.75" customHeight="1" thickBot="1" thickTop="1">
      <c r="A2" s="138"/>
      <c r="B2" s="139"/>
      <c r="C2" s="139"/>
      <c r="D2" s="139"/>
      <c r="E2" s="900"/>
      <c r="F2" s="490"/>
      <c r="G2" s="904" t="s">
        <v>37</v>
      </c>
      <c r="H2" s="904"/>
      <c r="I2" s="904"/>
      <c r="J2" s="904" t="str">
        <f>Menu!E7</f>
        <v>2013 / 2015</v>
      </c>
      <c r="K2" s="904"/>
      <c r="L2" s="490"/>
      <c r="M2" s="490"/>
      <c r="N2" s="490"/>
      <c r="O2" s="491"/>
      <c r="P2" s="47"/>
      <c r="Q2" s="47"/>
      <c r="R2" s="47"/>
      <c r="S2" s="47"/>
      <c r="T2" s="48"/>
      <c r="U2" s="48"/>
      <c r="V2" s="48"/>
      <c r="W2" s="48"/>
      <c r="X2" s="48"/>
      <c r="AC2" s="49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</row>
    <row r="3" spans="1:28" ht="23.25" customHeight="1" thickBot="1">
      <c r="A3" s="140"/>
      <c r="B3" s="141"/>
      <c r="C3" s="142"/>
      <c r="D3" s="905" t="s">
        <v>149</v>
      </c>
      <c r="E3" s="906"/>
      <c r="F3" s="130"/>
      <c r="G3" s="907" t="s">
        <v>38</v>
      </c>
      <c r="H3" s="907"/>
      <c r="I3" s="128" t="str">
        <f>LEFT(J2,6)</f>
        <v>2013 /</v>
      </c>
      <c r="J3" s="129" t="str">
        <f>RIGHT(J2,4)</f>
        <v>2015</v>
      </c>
      <c r="K3" s="130"/>
      <c r="L3" s="131"/>
      <c r="M3" s="913" t="s">
        <v>150</v>
      </c>
      <c r="N3" s="913"/>
      <c r="O3" s="913"/>
      <c r="P3" s="9"/>
      <c r="Q3" s="9"/>
      <c r="R3" s="9"/>
      <c r="S3" s="9"/>
      <c r="Y3" s="49"/>
      <c r="Z3" s="49"/>
      <c r="AA3" s="49"/>
      <c r="AB3" s="49"/>
    </row>
    <row r="4" spans="1:28" ht="24.75" thickBot="1">
      <c r="A4" s="908" t="s">
        <v>39</v>
      </c>
      <c r="B4" s="908"/>
      <c r="C4" s="908"/>
      <c r="D4" s="910" t="s">
        <v>40</v>
      </c>
      <c r="E4" s="910"/>
      <c r="F4" s="911" t="s">
        <v>41</v>
      </c>
      <c r="G4" s="911"/>
      <c r="H4" s="911"/>
      <c r="I4" s="911"/>
      <c r="J4" s="911"/>
      <c r="K4" s="912" t="s">
        <v>39</v>
      </c>
      <c r="L4" s="912"/>
      <c r="M4" s="914" t="s">
        <v>40</v>
      </c>
      <c r="N4" s="914"/>
      <c r="O4" s="914"/>
      <c r="P4" s="9"/>
      <c r="Q4" s="9"/>
      <c r="R4" s="9"/>
      <c r="S4" s="9"/>
      <c r="T4" s="8"/>
      <c r="U4" s="50"/>
      <c r="V4" s="50"/>
      <c r="W4" s="50"/>
      <c r="X4" s="50"/>
      <c r="Y4" s="49"/>
      <c r="Z4" s="49"/>
      <c r="AA4" s="49"/>
      <c r="AB4" s="49"/>
    </row>
    <row r="5" spans="1:24" ht="13.5" thickBot="1">
      <c r="A5" s="909"/>
      <c r="B5" s="909"/>
      <c r="C5" s="909"/>
      <c r="D5" s="51" t="s">
        <v>42</v>
      </c>
      <c r="E5" s="52" t="s">
        <v>43</v>
      </c>
      <c r="F5" s="911"/>
      <c r="G5" s="911"/>
      <c r="H5" s="911"/>
      <c r="I5" s="911"/>
      <c r="J5" s="911"/>
      <c r="K5" s="912"/>
      <c r="L5" s="912"/>
      <c r="M5" s="53" t="s">
        <v>42</v>
      </c>
      <c r="N5" s="883" t="s">
        <v>43</v>
      </c>
      <c r="O5" s="884"/>
      <c r="P5" s="9"/>
      <c r="Q5" s="9"/>
      <c r="R5" s="9"/>
      <c r="S5" s="9"/>
      <c r="T5" s="8"/>
      <c r="U5" s="50"/>
      <c r="V5" s="50"/>
      <c r="W5" s="50"/>
      <c r="X5" s="50"/>
    </row>
    <row r="6" spans="1:25" ht="13.5" thickBot="1">
      <c r="A6" s="915"/>
      <c r="B6" s="915"/>
      <c r="C6" s="915"/>
      <c r="D6" s="198"/>
      <c r="E6" s="199"/>
      <c r="F6" s="916" t="s">
        <v>44</v>
      </c>
      <c r="G6" s="917" t="s">
        <v>45</v>
      </c>
      <c r="H6" s="917"/>
      <c r="I6" s="917"/>
      <c r="J6" s="917"/>
      <c r="K6" s="918"/>
      <c r="L6" s="919"/>
      <c r="M6" s="54"/>
      <c r="N6" s="885"/>
      <c r="O6" s="886"/>
      <c r="P6" s="1155">
        <f>D6*C$16+M6*L$16</f>
        <v>0</v>
      </c>
      <c r="Q6" s="1156">
        <f>SUM(P6:P7)</f>
        <v>0</v>
      </c>
      <c r="R6" s="9"/>
      <c r="S6" s="9"/>
      <c r="T6" s="8"/>
      <c r="U6" s="50"/>
      <c r="V6" s="50"/>
      <c r="W6" s="50"/>
      <c r="X6" s="50"/>
      <c r="Y6" s="50"/>
    </row>
    <row r="7" spans="1:25" ht="13.5" thickBot="1">
      <c r="A7" s="920"/>
      <c r="B7" s="920"/>
      <c r="C7" s="920"/>
      <c r="D7" s="200"/>
      <c r="E7" s="201"/>
      <c r="F7" s="916"/>
      <c r="G7" s="921" t="s">
        <v>91</v>
      </c>
      <c r="H7" s="921"/>
      <c r="I7" s="921"/>
      <c r="J7" s="921"/>
      <c r="K7" s="922"/>
      <c r="L7" s="923"/>
      <c r="M7" s="55"/>
      <c r="N7" s="887"/>
      <c r="O7" s="888"/>
      <c r="P7" s="1155">
        <f>D7*C$16+M7*L$16</f>
        <v>0</v>
      </c>
      <c r="Q7" s="1157"/>
      <c r="R7" s="9"/>
      <c r="S7" s="9"/>
      <c r="T7" s="8"/>
      <c r="U7" s="50"/>
      <c r="V7" s="50"/>
      <c r="W7" s="50"/>
      <c r="X7" s="50"/>
      <c r="Y7" s="50"/>
    </row>
    <row r="8" spans="1:25" ht="12.75" customHeight="1">
      <c r="A8" s="943"/>
      <c r="B8" s="943"/>
      <c r="C8" s="943"/>
      <c r="D8" s="56"/>
      <c r="E8" s="57"/>
      <c r="F8" s="898" t="s">
        <v>46</v>
      </c>
      <c r="G8" s="146"/>
      <c r="H8" s="202"/>
      <c r="I8" s="202" t="s">
        <v>92</v>
      </c>
      <c r="J8" s="147"/>
      <c r="K8" s="944"/>
      <c r="L8" s="945"/>
      <c r="M8" s="58"/>
      <c r="N8" s="889"/>
      <c r="O8" s="890"/>
      <c r="P8" s="1155">
        <f>D8*C$16+M8*L$16</f>
        <v>0</v>
      </c>
      <c r="Q8" s="1158"/>
      <c r="R8" s="9"/>
      <c r="S8" s="9"/>
      <c r="T8" s="8"/>
      <c r="U8" s="50"/>
      <c r="V8" s="50"/>
      <c r="W8" s="50"/>
      <c r="X8" s="50"/>
      <c r="Y8" s="50"/>
    </row>
    <row r="9" spans="1:25" ht="12.75">
      <c r="A9" s="869"/>
      <c r="B9" s="870"/>
      <c r="C9" s="870"/>
      <c r="D9" s="59"/>
      <c r="E9" s="60"/>
      <c r="F9" s="898"/>
      <c r="G9" s="932" t="s">
        <v>93</v>
      </c>
      <c r="H9" s="932"/>
      <c r="I9" s="932"/>
      <c r="J9" s="932"/>
      <c r="K9" s="933"/>
      <c r="L9" s="934"/>
      <c r="M9" s="59"/>
      <c r="N9" s="879"/>
      <c r="O9" s="880"/>
      <c r="P9" s="1155">
        <f aca="true" t="shared" si="0" ref="P9:P15">D9*C$16+M9*L$16</f>
        <v>0</v>
      </c>
      <c r="Q9" s="1158"/>
      <c r="R9" s="9"/>
      <c r="S9" s="9"/>
      <c r="T9" s="8"/>
      <c r="U9" s="50"/>
      <c r="V9" s="50"/>
      <c r="W9" s="50"/>
      <c r="X9" s="50"/>
      <c r="Y9" s="50"/>
    </row>
    <row r="10" spans="1:25" ht="15" customHeight="1">
      <c r="A10" s="869"/>
      <c r="B10" s="870"/>
      <c r="C10" s="870"/>
      <c r="D10" s="61"/>
      <c r="E10" s="62"/>
      <c r="F10" s="898"/>
      <c r="G10" s="871" t="s">
        <v>190</v>
      </c>
      <c r="H10" s="872"/>
      <c r="I10" s="872"/>
      <c r="J10" s="872"/>
      <c r="K10" s="946"/>
      <c r="L10" s="878"/>
      <c r="M10" s="61"/>
      <c r="N10" s="879"/>
      <c r="O10" s="880"/>
      <c r="P10" s="1155">
        <f t="shared" si="0"/>
        <v>0</v>
      </c>
      <c r="Q10" s="1158"/>
      <c r="R10" s="9"/>
      <c r="S10" s="9"/>
      <c r="T10" s="8"/>
      <c r="U10" s="50"/>
      <c r="V10" s="50"/>
      <c r="W10" s="50"/>
      <c r="X10" s="50"/>
      <c r="Y10" s="50"/>
    </row>
    <row r="11" spans="1:25" ht="15" customHeight="1">
      <c r="A11" s="937"/>
      <c r="B11" s="938"/>
      <c r="C11" s="939"/>
      <c r="D11" s="947"/>
      <c r="E11" s="935"/>
      <c r="F11" s="898"/>
      <c r="G11" s="872" t="s">
        <v>90</v>
      </c>
      <c r="H11" s="872"/>
      <c r="I11" s="872"/>
      <c r="J11" s="872"/>
      <c r="K11" s="877"/>
      <c r="L11" s="878"/>
      <c r="M11" s="63"/>
      <c r="N11" s="879"/>
      <c r="O11" s="880"/>
      <c r="P11" s="1155">
        <f t="shared" si="0"/>
        <v>0</v>
      </c>
      <c r="Q11" s="1158"/>
      <c r="R11" s="9"/>
      <c r="S11" s="9"/>
      <c r="T11" s="8"/>
      <c r="U11" s="50"/>
      <c r="V11" s="50"/>
      <c r="W11" s="50"/>
      <c r="X11" s="50"/>
      <c r="Y11" s="50"/>
    </row>
    <row r="12" spans="1:28" ht="15" customHeight="1">
      <c r="A12" s="940"/>
      <c r="B12" s="941"/>
      <c r="C12" s="942"/>
      <c r="D12" s="948"/>
      <c r="E12" s="936"/>
      <c r="F12" s="898"/>
      <c r="G12" s="872" t="s">
        <v>94</v>
      </c>
      <c r="H12" s="872"/>
      <c r="I12" s="872"/>
      <c r="J12" s="872"/>
      <c r="K12" s="877"/>
      <c r="L12" s="878"/>
      <c r="M12" s="63"/>
      <c r="N12" s="879"/>
      <c r="O12" s="880"/>
      <c r="P12" s="1155">
        <f t="shared" si="0"/>
        <v>0</v>
      </c>
      <c r="Q12" s="9"/>
      <c r="R12" s="9"/>
      <c r="S12" s="9"/>
      <c r="T12" s="8"/>
      <c r="U12" s="50"/>
      <c r="V12" s="50"/>
      <c r="W12" s="50"/>
      <c r="X12" s="50"/>
      <c r="Y12" s="50"/>
      <c r="AB12" s="43">
        <v>1</v>
      </c>
    </row>
    <row r="13" spans="1:28" ht="14.25" customHeight="1">
      <c r="A13" s="869"/>
      <c r="B13" s="870"/>
      <c r="C13" s="870"/>
      <c r="D13" s="63"/>
      <c r="E13" s="64"/>
      <c r="F13" s="898"/>
      <c r="G13" s="871" t="s">
        <v>205</v>
      </c>
      <c r="H13" s="872"/>
      <c r="I13" s="872"/>
      <c r="J13" s="872"/>
      <c r="K13" s="877"/>
      <c r="L13" s="878"/>
      <c r="M13" s="63"/>
      <c r="N13" s="879"/>
      <c r="O13" s="880"/>
      <c r="P13" s="1155">
        <f t="shared" si="0"/>
        <v>0</v>
      </c>
      <c r="Q13" s="9"/>
      <c r="R13" s="9"/>
      <c r="S13" s="9"/>
      <c r="T13" s="8"/>
      <c r="U13" s="50"/>
      <c r="V13" s="50"/>
      <c r="W13" s="50"/>
      <c r="X13" s="50"/>
      <c r="Y13" s="50"/>
      <c r="Z13" s="43" t="s">
        <v>47</v>
      </c>
      <c r="AB13" s="43">
        <v>2</v>
      </c>
    </row>
    <row r="14" spans="1:28" ht="15" customHeight="1">
      <c r="A14" s="871"/>
      <c r="B14" s="871"/>
      <c r="C14" s="871"/>
      <c r="D14" s="63"/>
      <c r="E14" s="64"/>
      <c r="F14" s="898"/>
      <c r="G14" s="872" t="s">
        <v>49</v>
      </c>
      <c r="H14" s="872"/>
      <c r="I14" s="872"/>
      <c r="J14" s="872"/>
      <c r="K14" s="877"/>
      <c r="L14" s="878"/>
      <c r="M14" s="63"/>
      <c r="N14" s="879"/>
      <c r="O14" s="880"/>
      <c r="P14" s="1155">
        <f t="shared" si="0"/>
        <v>0</v>
      </c>
      <c r="Q14" s="9"/>
      <c r="R14" s="9"/>
      <c r="S14" s="9"/>
      <c r="T14" s="8"/>
      <c r="U14" s="50"/>
      <c r="V14" s="50"/>
      <c r="W14" s="50"/>
      <c r="X14" s="50"/>
      <c r="Y14" s="50"/>
      <c r="Z14" s="43" t="s">
        <v>135</v>
      </c>
      <c r="AB14" s="43">
        <v>4</v>
      </c>
    </row>
    <row r="15" spans="1:28" ht="15" customHeight="1" thickBot="1">
      <c r="A15" s="873"/>
      <c r="B15" s="873"/>
      <c r="C15" s="873"/>
      <c r="D15" s="65"/>
      <c r="E15" s="66"/>
      <c r="F15" s="898"/>
      <c r="G15" s="874" t="s">
        <v>95</v>
      </c>
      <c r="H15" s="875"/>
      <c r="I15" s="875"/>
      <c r="J15" s="875"/>
      <c r="K15" s="864"/>
      <c r="L15" s="865"/>
      <c r="M15" s="67"/>
      <c r="N15" s="881"/>
      <c r="O15" s="882"/>
      <c r="P15" s="1155">
        <f t="shared" si="0"/>
        <v>0</v>
      </c>
      <c r="Q15" s="9"/>
      <c r="R15" s="9"/>
      <c r="S15" s="9"/>
      <c r="T15" s="8"/>
      <c r="U15" s="50"/>
      <c r="V15" s="50"/>
      <c r="W15" s="50"/>
      <c r="X15" s="50"/>
      <c r="Y15" s="50"/>
      <c r="Z15" s="43" t="s">
        <v>136</v>
      </c>
      <c r="AB15" s="43">
        <v>5</v>
      </c>
    </row>
    <row r="16" spans="1:28" ht="13.5" thickBot="1">
      <c r="A16" s="68"/>
      <c r="B16" s="68"/>
      <c r="C16" s="69">
        <v>28</v>
      </c>
      <c r="D16" s="70">
        <f>SUM(D6:D15)</f>
        <v>0</v>
      </c>
      <c r="E16" s="71"/>
      <c r="F16" s="891" t="s">
        <v>51</v>
      </c>
      <c r="G16" s="891"/>
      <c r="H16" s="891"/>
      <c r="I16" s="891"/>
      <c r="J16" s="891"/>
      <c r="K16" s="72"/>
      <c r="L16" s="69">
        <v>28</v>
      </c>
      <c r="M16" s="70">
        <f>SUM(M6:M15)</f>
        <v>0</v>
      </c>
      <c r="N16" s="123"/>
      <c r="O16" s="124"/>
      <c r="P16" s="1159">
        <f>M17+D17</f>
        <v>0</v>
      </c>
      <c r="Q16" s="1160" t="s">
        <v>208</v>
      </c>
      <c r="R16" s="9"/>
      <c r="S16" s="9"/>
      <c r="T16" s="50"/>
      <c r="U16" s="50"/>
      <c r="V16" s="50"/>
      <c r="W16" s="50"/>
      <c r="X16" s="50"/>
      <c r="Y16" s="50"/>
      <c r="Z16" s="452"/>
      <c r="AB16" s="43">
        <v>6</v>
      </c>
    </row>
    <row r="17" spans="1:26" ht="13.5" thickBot="1">
      <c r="A17" s="68"/>
      <c r="B17" s="68"/>
      <c r="C17" s="73" t="s">
        <v>52</v>
      </c>
      <c r="D17" s="74">
        <f>C16*D16</f>
        <v>0</v>
      </c>
      <c r="E17" s="75" t="s">
        <v>53</v>
      </c>
      <c r="F17" s="891"/>
      <c r="G17" s="891"/>
      <c r="H17" s="891"/>
      <c r="I17" s="891"/>
      <c r="J17" s="891"/>
      <c r="K17" s="76"/>
      <c r="L17" s="73" t="s">
        <v>52</v>
      </c>
      <c r="M17" s="125">
        <f>L16*M16</f>
        <v>0</v>
      </c>
      <c r="N17" s="126"/>
      <c r="O17" s="127" t="s">
        <v>53</v>
      </c>
      <c r="P17" s="1161"/>
      <c r="Q17" s="1162"/>
      <c r="R17" s="68"/>
      <c r="S17" s="68"/>
      <c r="T17" s="50"/>
      <c r="U17" s="50"/>
      <c r="V17" s="50"/>
      <c r="W17" s="50"/>
      <c r="X17" s="50"/>
      <c r="Y17" s="50"/>
      <c r="Z17" s="452"/>
    </row>
    <row r="18" spans="1:25" ht="13.5" customHeight="1" thickBo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9"/>
      <c r="Q18" s="9"/>
      <c r="R18" s="9"/>
      <c r="S18" s="9"/>
      <c r="T18" s="50"/>
      <c r="U18" s="50"/>
      <c r="V18" s="50"/>
      <c r="W18" s="50"/>
      <c r="X18" s="50"/>
      <c r="Y18" s="50"/>
    </row>
    <row r="19" spans="1:25" ht="18.75" customHeight="1" thickBot="1">
      <c r="A19" s="68"/>
      <c r="B19" s="895" t="s">
        <v>54</v>
      </c>
      <c r="C19" s="896"/>
      <c r="D19" s="896"/>
      <c r="E19" s="896"/>
      <c r="F19" s="896"/>
      <c r="G19" s="896"/>
      <c r="H19" s="896"/>
      <c r="I19" s="896"/>
      <c r="J19" s="896"/>
      <c r="K19" s="896"/>
      <c r="L19" s="896"/>
      <c r="M19" s="897"/>
      <c r="N19" s="9"/>
      <c r="O19" s="9"/>
      <c r="P19" s="9"/>
      <c r="Q19" s="9"/>
      <c r="R19" s="9"/>
      <c r="S19" s="9"/>
      <c r="T19" s="50"/>
      <c r="U19" s="50"/>
      <c r="V19" s="50"/>
      <c r="W19" s="50"/>
      <c r="X19" s="50"/>
      <c r="Y19" s="50"/>
    </row>
    <row r="20" spans="1:25" ht="13.5" thickBot="1">
      <c r="A20" s="68"/>
      <c r="B20" s="892" t="s">
        <v>55</v>
      </c>
      <c r="C20" s="894" t="s">
        <v>149</v>
      </c>
      <c r="D20" s="894"/>
      <c r="E20" s="894"/>
      <c r="F20" s="894"/>
      <c r="G20" s="894"/>
      <c r="H20" s="78"/>
      <c r="I20" s="876" t="s">
        <v>150</v>
      </c>
      <c r="J20" s="876"/>
      <c r="K20" s="876"/>
      <c r="L20" s="876"/>
      <c r="M20" s="876"/>
      <c r="N20" s="9"/>
      <c r="O20" s="9"/>
      <c r="P20" s="9"/>
      <c r="Q20" s="9"/>
      <c r="R20" s="9"/>
      <c r="S20" s="9"/>
      <c r="T20" s="50"/>
      <c r="U20" s="50"/>
      <c r="V20" s="50"/>
      <c r="W20" s="50"/>
      <c r="X20" s="50"/>
      <c r="Y20" s="50"/>
    </row>
    <row r="21" spans="1:25" ht="13.5" thickBot="1">
      <c r="A21" s="68"/>
      <c r="B21" s="893"/>
      <c r="C21" s="79" t="s">
        <v>56</v>
      </c>
      <c r="D21" s="80" t="s">
        <v>57</v>
      </c>
      <c r="E21" s="80" t="s">
        <v>58</v>
      </c>
      <c r="F21" s="80" t="s">
        <v>59</v>
      </c>
      <c r="G21" s="81" t="s">
        <v>60</v>
      </c>
      <c r="H21" s="46"/>
      <c r="I21" s="148" t="s">
        <v>56</v>
      </c>
      <c r="J21" s="149" t="s">
        <v>57</v>
      </c>
      <c r="K21" s="149" t="s">
        <v>58</v>
      </c>
      <c r="L21" s="149" t="s">
        <v>59</v>
      </c>
      <c r="M21" s="150" t="s">
        <v>60</v>
      </c>
      <c r="N21" s="9"/>
      <c r="O21" s="9"/>
      <c r="P21" s="9"/>
      <c r="Q21" s="9"/>
      <c r="R21" s="9"/>
      <c r="S21" s="9"/>
      <c r="T21" s="50"/>
      <c r="U21" s="50"/>
      <c r="V21" s="50"/>
      <c r="W21" s="50"/>
      <c r="X21" s="50"/>
      <c r="Y21" s="50"/>
    </row>
    <row r="22" spans="1:25" ht="14.25" customHeight="1">
      <c r="A22" s="68"/>
      <c r="B22" s="82" t="s">
        <v>209</v>
      </c>
      <c r="C22" s="858" t="s">
        <v>194</v>
      </c>
      <c r="D22" s="699" t="s">
        <v>210</v>
      </c>
      <c r="E22" s="699" t="s">
        <v>195</v>
      </c>
      <c r="F22" s="693"/>
      <c r="G22" s="700" t="s">
        <v>95</v>
      </c>
      <c r="H22" s="46"/>
      <c r="I22" s="83"/>
      <c r="J22" s="84"/>
      <c r="K22" s="84"/>
      <c r="L22" s="84"/>
      <c r="M22" s="85"/>
      <c r="N22" s="9"/>
      <c r="O22" s="9"/>
      <c r="P22" s="9"/>
      <c r="Q22" s="9"/>
      <c r="R22" s="9"/>
      <c r="S22" s="9"/>
      <c r="T22" s="50"/>
      <c r="U22" s="50"/>
      <c r="V22" s="50"/>
      <c r="W22" s="50"/>
      <c r="X22" s="50"/>
      <c r="Y22" s="50"/>
    </row>
    <row r="23" spans="1:25" ht="14.25" customHeight="1">
      <c r="A23" s="68"/>
      <c r="B23" s="86" t="s">
        <v>211</v>
      </c>
      <c r="C23" s="859"/>
      <c r="D23" s="694"/>
      <c r="E23" s="694"/>
      <c r="F23" s="701" t="s">
        <v>90</v>
      </c>
      <c r="G23" s="854" t="s">
        <v>90</v>
      </c>
      <c r="H23" s="46"/>
      <c r="I23" s="87"/>
      <c r="J23" s="88"/>
      <c r="K23" s="88"/>
      <c r="L23" s="88"/>
      <c r="M23" s="89"/>
      <c r="N23" s="9"/>
      <c r="O23" s="9"/>
      <c r="P23" s="9"/>
      <c r="Q23" s="9"/>
      <c r="R23" s="9"/>
      <c r="S23" s="9"/>
      <c r="T23" s="50"/>
      <c r="U23" s="50"/>
      <c r="V23" s="50"/>
      <c r="W23" s="50"/>
      <c r="X23" s="50"/>
      <c r="Y23" s="50"/>
    </row>
    <row r="24" spans="1:25" ht="14.25" customHeight="1">
      <c r="A24" s="68"/>
      <c r="B24" s="86" t="s">
        <v>212</v>
      </c>
      <c r="C24" s="859"/>
      <c r="D24" s="851" t="s">
        <v>213</v>
      </c>
      <c r="E24" s="862" t="s">
        <v>196</v>
      </c>
      <c r="F24" s="851" t="s">
        <v>194</v>
      </c>
      <c r="G24" s="855"/>
      <c r="H24" s="46"/>
      <c r="I24" s="87"/>
      <c r="J24" s="88"/>
      <c r="K24" s="88"/>
      <c r="L24" s="88"/>
      <c r="M24" s="89"/>
      <c r="N24" s="9"/>
      <c r="O24" s="9"/>
      <c r="P24" s="9"/>
      <c r="Q24" s="9"/>
      <c r="R24" s="9"/>
      <c r="S24" s="9"/>
      <c r="T24" s="50"/>
      <c r="U24" s="50"/>
      <c r="V24" s="50"/>
      <c r="W24" s="50"/>
      <c r="X24" s="50"/>
      <c r="Y24" s="50"/>
    </row>
    <row r="25" spans="1:25" ht="14.25" customHeight="1">
      <c r="A25" s="68"/>
      <c r="B25" s="90" t="s">
        <v>214</v>
      </c>
      <c r="C25" s="860"/>
      <c r="D25" s="861"/>
      <c r="E25" s="863"/>
      <c r="F25" s="861"/>
      <c r="G25" s="702" t="s">
        <v>197</v>
      </c>
      <c r="H25" s="46"/>
      <c r="I25" s="87"/>
      <c r="J25" s="88"/>
      <c r="K25" s="88"/>
      <c r="L25" s="88"/>
      <c r="M25" s="89"/>
      <c r="N25" s="9"/>
      <c r="O25" s="9"/>
      <c r="P25" s="9"/>
      <c r="Q25" s="9"/>
      <c r="R25" s="9"/>
      <c r="S25" s="9"/>
      <c r="T25" s="50"/>
      <c r="U25" s="50"/>
      <c r="V25" s="50"/>
      <c r="W25" s="50"/>
      <c r="X25" s="50"/>
      <c r="Y25" s="50"/>
    </row>
    <row r="26" spans="1:25" ht="12.75">
      <c r="A26" s="68"/>
      <c r="B26" s="91" t="s">
        <v>215</v>
      </c>
      <c r="C26" s="695"/>
      <c r="D26" s="696"/>
      <c r="E26" s="696"/>
      <c r="F26" s="696"/>
      <c r="G26" s="697"/>
      <c r="H26" s="46"/>
      <c r="I26" s="92"/>
      <c r="J26" s="93"/>
      <c r="K26" s="93"/>
      <c r="L26" s="93"/>
      <c r="M26" s="94"/>
      <c r="N26" s="9"/>
      <c r="O26" s="9"/>
      <c r="P26" s="9"/>
      <c r="Q26" s="9"/>
      <c r="R26" s="9"/>
      <c r="S26" s="9"/>
      <c r="T26" s="50"/>
      <c r="U26" s="50"/>
      <c r="V26" s="50"/>
      <c r="W26" s="50"/>
      <c r="X26" s="50"/>
      <c r="Y26" s="50"/>
    </row>
    <row r="27" spans="1:25" ht="14.25" customHeight="1">
      <c r="A27" s="68"/>
      <c r="B27" s="95" t="s">
        <v>216</v>
      </c>
      <c r="C27" s="849" t="s">
        <v>217</v>
      </c>
      <c r="D27" s="703" t="s">
        <v>198</v>
      </c>
      <c r="E27" s="694"/>
      <c r="F27" s="851" t="s">
        <v>194</v>
      </c>
      <c r="G27" s="854" t="s">
        <v>199</v>
      </c>
      <c r="H27" s="46"/>
      <c r="I27" s="87"/>
      <c r="J27" s="88"/>
      <c r="K27" s="88"/>
      <c r="L27" s="88"/>
      <c r="M27" s="89"/>
      <c r="N27" s="9"/>
      <c r="O27" s="9"/>
      <c r="P27" s="9"/>
      <c r="Q27" s="9"/>
      <c r="R27" s="9"/>
      <c r="S27" s="9"/>
      <c r="T27" s="50"/>
      <c r="U27" s="50"/>
      <c r="V27" s="50"/>
      <c r="W27" s="50"/>
      <c r="X27" s="50"/>
      <c r="Y27" s="50"/>
    </row>
    <row r="28" spans="1:25" ht="14.25" customHeight="1">
      <c r="A28" s="68"/>
      <c r="B28" s="86" t="s">
        <v>218</v>
      </c>
      <c r="C28" s="850"/>
      <c r="D28" s="703" t="s">
        <v>197</v>
      </c>
      <c r="E28" s="694"/>
      <c r="F28" s="852"/>
      <c r="G28" s="855"/>
      <c r="H28" s="46"/>
      <c r="I28" s="87"/>
      <c r="J28" s="88"/>
      <c r="K28" s="88"/>
      <c r="L28" s="88"/>
      <c r="M28" s="89"/>
      <c r="N28" s="9"/>
      <c r="O28" s="9"/>
      <c r="P28" s="9"/>
      <c r="Q28" s="9"/>
      <c r="R28" s="9"/>
      <c r="S28" s="9"/>
      <c r="T28" s="50"/>
      <c r="U28" s="50"/>
      <c r="V28" s="50"/>
      <c r="W28" s="50"/>
      <c r="X28" s="50"/>
      <c r="Y28" s="50"/>
    </row>
    <row r="29" spans="1:25" ht="14.25" customHeight="1">
      <c r="A29" s="68"/>
      <c r="B29" s="86" t="s">
        <v>219</v>
      </c>
      <c r="C29" s="849" t="s">
        <v>200</v>
      </c>
      <c r="D29" s="694"/>
      <c r="E29" s="694"/>
      <c r="F29" s="852"/>
      <c r="G29" s="854" t="s">
        <v>220</v>
      </c>
      <c r="H29" s="46"/>
      <c r="I29" s="87"/>
      <c r="J29" s="88"/>
      <c r="K29" s="88"/>
      <c r="L29" s="88"/>
      <c r="M29" s="89"/>
      <c r="N29" s="9"/>
      <c r="O29" s="9"/>
      <c r="P29" s="9"/>
      <c r="Q29" s="9"/>
      <c r="R29" s="9"/>
      <c r="S29" s="9"/>
      <c r="T29" s="50"/>
      <c r="U29" s="50"/>
      <c r="V29" s="50"/>
      <c r="W29" s="50"/>
      <c r="X29" s="50"/>
      <c r="Y29" s="50"/>
    </row>
    <row r="30" spans="1:25" ht="14.25" customHeight="1" thickBot="1">
      <c r="A30" s="68"/>
      <c r="B30" s="96" t="s">
        <v>221</v>
      </c>
      <c r="C30" s="856"/>
      <c r="D30" s="698"/>
      <c r="E30" s="698"/>
      <c r="F30" s="853"/>
      <c r="G30" s="857"/>
      <c r="H30" s="46"/>
      <c r="I30" s="97"/>
      <c r="J30" s="98"/>
      <c r="K30" s="98"/>
      <c r="L30" s="98"/>
      <c r="M30" s="99"/>
      <c r="N30" s="9"/>
      <c r="O30" s="9"/>
      <c r="P30" s="9"/>
      <c r="Q30" s="9"/>
      <c r="R30" s="9"/>
      <c r="S30" s="9"/>
      <c r="T30" s="50"/>
      <c r="U30" s="50"/>
      <c r="V30" s="50"/>
      <c r="W30" s="50"/>
      <c r="X30" s="50"/>
      <c r="Y30" s="50"/>
    </row>
    <row r="31" spans="1:25" ht="13.5" thickBot="1">
      <c r="A31" s="68"/>
      <c r="B31" s="68"/>
      <c r="C31" s="68"/>
      <c r="D31" s="68"/>
      <c r="E31" s="68"/>
      <c r="F31" s="68"/>
      <c r="G31" s="68"/>
      <c r="H31" s="100"/>
      <c r="I31" s="100"/>
      <c r="J31" s="100"/>
      <c r="K31" s="100"/>
      <c r="L31" s="68"/>
      <c r="M31" s="68"/>
      <c r="N31" s="9"/>
      <c r="O31" s="9"/>
      <c r="P31" s="9"/>
      <c r="Q31" s="9"/>
      <c r="R31" s="9"/>
      <c r="S31" s="9"/>
      <c r="T31" s="50"/>
      <c r="U31" s="50"/>
      <c r="V31" s="50"/>
      <c r="W31" s="50"/>
      <c r="X31" s="50"/>
      <c r="Y31" s="50"/>
    </row>
    <row r="32" spans="1:25" ht="16.5" thickBot="1">
      <c r="A32" s="9"/>
      <c r="B32" s="9"/>
      <c r="C32" s="866" t="s">
        <v>61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8"/>
      <c r="N32" s="9"/>
      <c r="O32" s="9"/>
      <c r="P32" s="101"/>
      <c r="Q32" s="101"/>
      <c r="R32" s="101"/>
      <c r="S32" s="101"/>
      <c r="T32" s="102"/>
      <c r="U32" s="8"/>
      <c r="V32" s="8"/>
      <c r="W32" s="8"/>
      <c r="X32" s="50"/>
      <c r="Y32" s="50"/>
    </row>
    <row r="33" spans="1:25" ht="6" customHeight="1" thickBot="1">
      <c r="A33" s="103"/>
      <c r="B33" s="103"/>
      <c r="C33" s="68"/>
      <c r="D33" s="77"/>
      <c r="E33" s="7"/>
      <c r="F33" s="7"/>
      <c r="G33" s="7"/>
      <c r="H33" s="7"/>
      <c r="I33" s="7"/>
      <c r="J33" s="7"/>
      <c r="K33" s="7"/>
      <c r="L33" s="7"/>
      <c r="M33" s="7"/>
      <c r="N33" s="9"/>
      <c r="O33" s="9"/>
      <c r="P33" s="9"/>
      <c r="Q33" s="9"/>
      <c r="R33" s="9"/>
      <c r="S33" s="9"/>
      <c r="T33" s="8"/>
      <c r="U33" s="8"/>
      <c r="V33" s="8"/>
      <c r="W33" s="8"/>
      <c r="X33" s="50"/>
      <c r="Y33" s="50"/>
    </row>
    <row r="34" spans="1:25" ht="15.75" customHeight="1" thickBot="1">
      <c r="A34" s="103"/>
      <c r="B34" s="103"/>
      <c r="C34" s="926" t="s">
        <v>62</v>
      </c>
      <c r="D34" s="927"/>
      <c r="E34" s="927"/>
      <c r="F34" s="927"/>
      <c r="G34" s="928"/>
      <c r="H34" s="104"/>
      <c r="I34" s="929" t="s">
        <v>2</v>
      </c>
      <c r="J34" s="930"/>
      <c r="K34" s="930"/>
      <c r="L34" s="930"/>
      <c r="M34" s="931"/>
      <c r="N34" s="9"/>
      <c r="O34" s="9"/>
      <c r="P34" s="9"/>
      <c r="Q34" s="9"/>
      <c r="R34" s="9"/>
      <c r="S34" s="9"/>
      <c r="T34" s="50"/>
      <c r="U34" s="50"/>
      <c r="V34" s="8"/>
      <c r="W34" s="8"/>
      <c r="X34" s="50"/>
      <c r="Y34" s="50"/>
    </row>
    <row r="35" spans="1:25" ht="27" customHeight="1" thickBot="1">
      <c r="A35" s="103"/>
      <c r="B35" s="105"/>
      <c r="C35" s="461" t="s">
        <v>63</v>
      </c>
      <c r="D35" s="462" t="s">
        <v>64</v>
      </c>
      <c r="E35" s="462" t="s">
        <v>65</v>
      </c>
      <c r="F35" s="462" t="s">
        <v>66</v>
      </c>
      <c r="G35" s="463" t="s">
        <v>67</v>
      </c>
      <c r="H35" s="104"/>
      <c r="I35" s="113" t="s">
        <v>63</v>
      </c>
      <c r="J35" s="106" t="s">
        <v>64</v>
      </c>
      <c r="K35" s="106" t="s">
        <v>65</v>
      </c>
      <c r="L35" s="106" t="s">
        <v>66</v>
      </c>
      <c r="M35" s="114" t="s">
        <v>67</v>
      </c>
      <c r="N35" s="9"/>
      <c r="O35" s="9"/>
      <c r="P35" s="9"/>
      <c r="Q35" s="9"/>
      <c r="R35" s="9"/>
      <c r="S35" s="9"/>
      <c r="T35" s="50"/>
      <c r="U35" s="50"/>
      <c r="V35" s="8"/>
      <c r="W35" s="8"/>
      <c r="X35" s="50"/>
      <c r="Y35" s="50"/>
    </row>
    <row r="36" spans="1:25" ht="15">
      <c r="A36" s="924" t="s">
        <v>68</v>
      </c>
      <c r="B36" s="925"/>
      <c r="C36" s="464"/>
      <c r="D36" s="465"/>
      <c r="E36" s="465"/>
      <c r="F36" s="465"/>
      <c r="G36" s="466"/>
      <c r="H36" s="107"/>
      <c r="I36" s="464"/>
      <c r="J36" s="465"/>
      <c r="K36" s="465"/>
      <c r="L36" s="465"/>
      <c r="M36" s="466"/>
      <c r="N36" s="9"/>
      <c r="O36" s="9"/>
      <c r="P36" s="9"/>
      <c r="Q36" s="9"/>
      <c r="R36" s="9"/>
      <c r="S36" s="9"/>
      <c r="T36" s="50"/>
      <c r="U36" s="50"/>
      <c r="V36" s="8"/>
      <c r="W36" s="8"/>
      <c r="X36" s="50"/>
      <c r="Y36" s="50"/>
    </row>
    <row r="37" spans="1:25" ht="15">
      <c r="A37" s="924" t="s">
        <v>69</v>
      </c>
      <c r="B37" s="925"/>
      <c r="C37" s="467"/>
      <c r="D37" s="453"/>
      <c r="E37" s="453"/>
      <c r="F37" s="453"/>
      <c r="G37" s="454"/>
      <c r="H37" s="107"/>
      <c r="I37" s="467"/>
      <c r="J37" s="453"/>
      <c r="K37" s="453"/>
      <c r="L37" s="453"/>
      <c r="M37" s="454"/>
      <c r="N37" s="9"/>
      <c r="O37" s="9"/>
      <c r="P37" s="9"/>
      <c r="Q37" s="9"/>
      <c r="R37" s="9"/>
      <c r="S37" s="9"/>
      <c r="T37" s="50"/>
      <c r="U37" s="50"/>
      <c r="V37" s="8"/>
      <c r="W37" s="8"/>
      <c r="X37" s="50"/>
      <c r="Y37" s="50"/>
    </row>
    <row r="38" spans="1:25" ht="15">
      <c r="A38" s="924" t="s">
        <v>70</v>
      </c>
      <c r="B38" s="925"/>
      <c r="C38" s="455"/>
      <c r="D38" s="456"/>
      <c r="E38" s="456"/>
      <c r="F38" s="456"/>
      <c r="G38" s="457"/>
      <c r="H38" s="107"/>
      <c r="I38" s="455"/>
      <c r="J38" s="456"/>
      <c r="K38" s="456"/>
      <c r="L38" s="456"/>
      <c r="M38" s="457"/>
      <c r="N38" s="9"/>
      <c r="O38" s="9"/>
      <c r="P38" s="9"/>
      <c r="Q38" s="9"/>
      <c r="R38" s="9"/>
      <c r="S38" s="9"/>
      <c r="T38" s="50"/>
      <c r="U38" s="50"/>
      <c r="V38" s="8"/>
      <c r="W38" s="8"/>
      <c r="X38" s="50"/>
      <c r="Y38" s="50"/>
    </row>
    <row r="39" spans="1:25" ht="15" customHeight="1" thickBot="1">
      <c r="A39" s="924" t="s">
        <v>71</v>
      </c>
      <c r="B39" s="925"/>
      <c r="C39" s="458"/>
      <c r="D39" s="459"/>
      <c r="E39" s="459"/>
      <c r="F39" s="459"/>
      <c r="G39" s="460"/>
      <c r="H39" s="107"/>
      <c r="I39" s="458"/>
      <c r="J39" s="459"/>
      <c r="K39" s="459"/>
      <c r="L39" s="459"/>
      <c r="M39" s="460"/>
      <c r="N39" s="9"/>
      <c r="O39" s="9"/>
      <c r="P39" s="9"/>
      <c r="Q39" s="9"/>
      <c r="R39" s="9"/>
      <c r="S39" s="9"/>
      <c r="T39" s="50"/>
      <c r="U39" s="50"/>
      <c r="V39" s="8"/>
      <c r="W39" s="8"/>
      <c r="X39" s="50"/>
      <c r="Y39" s="50"/>
    </row>
    <row r="40" spans="1:25" ht="15">
      <c r="A40" s="104"/>
      <c r="B40" s="108"/>
      <c r="C40" s="104"/>
      <c r="D40" s="104"/>
      <c r="E40" s="104"/>
      <c r="F40" s="104"/>
      <c r="G40" s="104"/>
      <c r="H40" s="104"/>
      <c r="I40" s="109"/>
      <c r="J40" s="109"/>
      <c r="K40" s="109"/>
      <c r="L40" s="104"/>
      <c r="M40" s="109"/>
      <c r="N40" s="109"/>
      <c r="O40" s="110"/>
      <c r="P40" s="9"/>
      <c r="Q40" s="9"/>
      <c r="R40" s="9"/>
      <c r="S40" s="9"/>
      <c r="T40" s="50"/>
      <c r="U40" s="50"/>
      <c r="V40" s="50"/>
      <c r="W40" s="50"/>
      <c r="X40" s="50"/>
      <c r="Y40" s="50"/>
    </row>
    <row r="41" spans="1:25" ht="15">
      <c r="A41" s="104"/>
      <c r="B41" s="108"/>
      <c r="C41" s="104"/>
      <c r="D41" s="104"/>
      <c r="E41" s="104"/>
      <c r="F41" s="104"/>
      <c r="G41" s="104"/>
      <c r="H41" s="104"/>
      <c r="I41" s="109"/>
      <c r="J41" s="111"/>
      <c r="K41" s="109"/>
      <c r="L41" s="104"/>
      <c r="M41" s="109"/>
      <c r="N41" s="109"/>
      <c r="O41" s="110"/>
      <c r="P41" s="9"/>
      <c r="Q41" s="9"/>
      <c r="R41" s="9"/>
      <c r="S41" s="9"/>
      <c r="T41" s="50"/>
      <c r="U41" s="50"/>
      <c r="V41" s="50"/>
      <c r="W41" s="50"/>
      <c r="X41" s="50"/>
      <c r="Y41" s="50"/>
    </row>
    <row r="42" spans="1:25" ht="15">
      <c r="A42" s="104"/>
      <c r="B42" s="108"/>
      <c r="C42" s="104"/>
      <c r="D42" s="104"/>
      <c r="E42" s="104"/>
      <c r="F42" s="104"/>
      <c r="G42" s="104"/>
      <c r="H42" s="104"/>
      <c r="I42" s="109"/>
      <c r="J42" s="111"/>
      <c r="K42" s="109"/>
      <c r="L42" s="112"/>
      <c r="M42" s="109"/>
      <c r="N42" s="109"/>
      <c r="O42" s="110"/>
      <c r="P42" s="9"/>
      <c r="Q42" s="9"/>
      <c r="R42" s="9"/>
      <c r="S42" s="9"/>
      <c r="T42" s="50"/>
      <c r="U42" s="50"/>
      <c r="V42" s="50"/>
      <c r="W42" s="50"/>
      <c r="X42" s="50"/>
      <c r="Y42" s="50"/>
    </row>
    <row r="43" spans="1:25" ht="15">
      <c r="A43" s="104"/>
      <c r="B43" s="108"/>
      <c r="C43" s="104"/>
      <c r="D43" s="104"/>
      <c r="E43" s="104"/>
      <c r="F43" s="104"/>
      <c r="G43" s="104"/>
      <c r="H43" s="104"/>
      <c r="I43" s="104"/>
      <c r="J43" s="111"/>
      <c r="K43" s="111"/>
      <c r="L43" s="104"/>
      <c r="M43" s="104"/>
      <c r="N43" s="104"/>
      <c r="O43" s="110"/>
      <c r="P43" s="9"/>
      <c r="Q43" s="9"/>
      <c r="R43" s="9"/>
      <c r="S43" s="9"/>
      <c r="T43" s="50"/>
      <c r="U43" s="50"/>
      <c r="V43" s="50"/>
      <c r="W43" s="50"/>
      <c r="X43" s="50"/>
      <c r="Y43" s="50"/>
    </row>
    <row r="44" spans="15:25" ht="12.75">
      <c r="O44" s="68"/>
      <c r="P44" s="9"/>
      <c r="Q44" s="9"/>
      <c r="R44" s="9"/>
      <c r="S44" s="9"/>
      <c r="T44" s="50"/>
      <c r="U44" s="50"/>
      <c r="V44" s="50"/>
      <c r="W44" s="50"/>
      <c r="X44" s="50"/>
      <c r="Y44" s="50"/>
    </row>
    <row r="45" spans="15:25" ht="12.75">
      <c r="O45" s="68"/>
      <c r="P45" s="9"/>
      <c r="Q45" s="9"/>
      <c r="R45" s="9"/>
      <c r="S45" s="9"/>
      <c r="T45" s="50"/>
      <c r="U45" s="50"/>
      <c r="V45" s="50"/>
      <c r="W45" s="50"/>
      <c r="X45" s="50"/>
      <c r="Y45" s="50"/>
    </row>
    <row r="46" spans="15:25" ht="12.75">
      <c r="O46" s="68"/>
      <c r="P46" s="9"/>
      <c r="Q46" s="9"/>
      <c r="R46" s="9"/>
      <c r="S46" s="9"/>
      <c r="T46" s="50"/>
      <c r="U46" s="50"/>
      <c r="V46" s="50"/>
      <c r="W46" s="50"/>
      <c r="X46" s="50"/>
      <c r="Y46" s="50"/>
    </row>
    <row r="47" spans="20:25" ht="12.75">
      <c r="T47" s="50"/>
      <c r="U47" s="50"/>
      <c r="V47" s="50"/>
      <c r="W47" s="50"/>
      <c r="X47" s="50"/>
      <c r="Y47" s="50"/>
    </row>
    <row r="48" spans="20:25" ht="12.75">
      <c r="T48" s="50"/>
      <c r="U48" s="50"/>
      <c r="V48" s="50"/>
      <c r="W48" s="50"/>
      <c r="X48" s="50"/>
      <c r="Y48" s="50"/>
    </row>
    <row r="49" spans="20:25" ht="12.75">
      <c r="T49" s="50"/>
      <c r="U49" s="50"/>
      <c r="V49" s="50"/>
      <c r="W49" s="50"/>
      <c r="X49" s="50"/>
      <c r="Y49" s="50"/>
    </row>
    <row r="50" spans="20:25" ht="12.75">
      <c r="T50" s="50"/>
      <c r="U50" s="50"/>
      <c r="V50" s="50"/>
      <c r="W50" s="50"/>
      <c r="X50" s="50"/>
      <c r="Y50" s="50"/>
    </row>
    <row r="51" spans="20:25" ht="12.75">
      <c r="T51" s="50"/>
      <c r="U51" s="50"/>
      <c r="V51" s="50"/>
      <c r="W51" s="50"/>
      <c r="X51" s="50"/>
      <c r="Y51" s="50"/>
    </row>
    <row r="52" spans="20:25" ht="12.75">
      <c r="T52" s="50"/>
      <c r="U52" s="50"/>
      <c r="V52" s="50"/>
      <c r="W52" s="50"/>
      <c r="X52" s="50"/>
      <c r="Y52" s="50"/>
    </row>
    <row r="53" spans="20:25" ht="12.75">
      <c r="T53" s="50"/>
      <c r="U53" s="50"/>
      <c r="V53" s="50"/>
      <c r="W53" s="50"/>
      <c r="X53" s="50"/>
      <c r="Y53" s="50"/>
    </row>
    <row r="54" spans="20:25" ht="12.75">
      <c r="T54" s="50"/>
      <c r="U54" s="50"/>
      <c r="V54" s="50"/>
      <c r="W54" s="50"/>
      <c r="X54" s="50"/>
      <c r="Y54" s="50"/>
    </row>
    <row r="55" spans="20:25" ht="12.75">
      <c r="T55" s="50"/>
      <c r="U55" s="50"/>
      <c r="V55" s="50"/>
      <c r="W55" s="50"/>
      <c r="X55" s="50"/>
      <c r="Y55" s="50"/>
    </row>
    <row r="56" spans="20:25" ht="12.75">
      <c r="T56" s="50"/>
      <c r="U56" s="50"/>
      <c r="V56" s="50"/>
      <c r="W56" s="50"/>
      <c r="X56" s="50"/>
      <c r="Y56" s="50"/>
    </row>
    <row r="57" spans="20:25" ht="12.75">
      <c r="T57" s="50"/>
      <c r="U57" s="50"/>
      <c r="V57" s="50"/>
      <c r="W57" s="50"/>
      <c r="X57" s="50"/>
      <c r="Y57" s="50"/>
    </row>
    <row r="58" spans="20:25" ht="12.75">
      <c r="T58" s="50"/>
      <c r="U58" s="50"/>
      <c r="V58" s="50"/>
      <c r="W58" s="50"/>
      <c r="X58" s="50"/>
      <c r="Y58" s="50"/>
    </row>
    <row r="59" spans="20:25" ht="12.75">
      <c r="T59" s="50"/>
      <c r="U59" s="50"/>
      <c r="V59" s="50"/>
      <c r="W59" s="50"/>
      <c r="X59" s="50"/>
      <c r="Y59" s="50"/>
    </row>
    <row r="60" spans="20:25" ht="12.75">
      <c r="T60" s="50"/>
      <c r="U60" s="50"/>
      <c r="V60" s="50"/>
      <c r="W60" s="50"/>
      <c r="X60" s="50"/>
      <c r="Y60" s="50"/>
    </row>
    <row r="61" spans="20:25" ht="12.75">
      <c r="T61" s="50"/>
      <c r="U61" s="50"/>
      <c r="V61" s="50"/>
      <c r="W61" s="50"/>
      <c r="X61" s="50"/>
      <c r="Y61" s="50"/>
    </row>
    <row r="62" spans="20:25" ht="12.75">
      <c r="T62" s="50"/>
      <c r="U62" s="50"/>
      <c r="V62" s="50"/>
      <c r="W62" s="50"/>
      <c r="X62" s="50"/>
      <c r="Y62" s="50"/>
    </row>
    <row r="63" spans="20:25" ht="12.75">
      <c r="T63" s="50"/>
      <c r="U63" s="50"/>
      <c r="V63" s="50"/>
      <c r="W63" s="50"/>
      <c r="X63" s="50"/>
      <c r="Y63" s="50"/>
    </row>
    <row r="64" spans="20:25" ht="12.75">
      <c r="T64" s="50"/>
      <c r="U64" s="50"/>
      <c r="V64" s="50"/>
      <c r="W64" s="50"/>
      <c r="X64" s="50"/>
      <c r="Y64" s="50"/>
    </row>
    <row r="65" spans="20:25" ht="12.75">
      <c r="T65" s="50"/>
      <c r="U65" s="50"/>
      <c r="V65" s="50"/>
      <c r="W65" s="50"/>
      <c r="X65" s="50"/>
      <c r="Y65" s="50"/>
    </row>
    <row r="66" spans="20:25" ht="12.75">
      <c r="T66" s="50"/>
      <c r="U66" s="50"/>
      <c r="V66" s="50"/>
      <c r="W66" s="50"/>
      <c r="X66" s="50"/>
      <c r="Y66" s="50"/>
    </row>
    <row r="67" spans="20:25" ht="12.75">
      <c r="T67" s="50"/>
      <c r="U67" s="50"/>
      <c r="V67" s="50"/>
      <c r="W67" s="50"/>
      <c r="X67" s="50"/>
      <c r="Y67" s="50"/>
    </row>
    <row r="68" spans="20:25" ht="12.75">
      <c r="T68" s="50"/>
      <c r="U68" s="50"/>
      <c r="V68" s="50"/>
      <c r="W68" s="50"/>
      <c r="X68" s="50"/>
      <c r="Y68" s="50"/>
    </row>
    <row r="69" spans="20:25" ht="12.75">
      <c r="T69" s="50"/>
      <c r="U69" s="50"/>
      <c r="V69" s="50"/>
      <c r="W69" s="50"/>
      <c r="X69" s="50"/>
      <c r="Y69" s="50"/>
    </row>
    <row r="70" spans="20:25" ht="12.75">
      <c r="T70" s="50"/>
      <c r="U70" s="50"/>
      <c r="V70" s="50"/>
      <c r="W70" s="50"/>
      <c r="X70" s="50"/>
      <c r="Y70" s="50"/>
    </row>
    <row r="71" spans="20:25" ht="12.75">
      <c r="T71" s="50"/>
      <c r="U71" s="50"/>
      <c r="V71" s="50"/>
      <c r="W71" s="50"/>
      <c r="X71" s="50"/>
      <c r="Y71" s="50"/>
    </row>
    <row r="72" spans="20:25" ht="12.75">
      <c r="T72" s="50"/>
      <c r="U72" s="50"/>
      <c r="V72" s="50"/>
      <c r="W72" s="50"/>
      <c r="X72" s="50"/>
      <c r="Y72" s="50"/>
    </row>
    <row r="73" spans="20:25" ht="12.75">
      <c r="T73" s="50"/>
      <c r="U73" s="50"/>
      <c r="V73" s="50"/>
      <c r="W73" s="50"/>
      <c r="X73" s="50"/>
      <c r="Y73" s="50"/>
    </row>
    <row r="74" spans="20:25" ht="12.75">
      <c r="T74" s="50"/>
      <c r="U74" s="50"/>
      <c r="V74" s="50"/>
      <c r="W74" s="50"/>
      <c r="X74" s="50"/>
      <c r="Y74" s="50"/>
    </row>
    <row r="75" spans="20:25" ht="12.75">
      <c r="T75" s="50"/>
      <c r="U75" s="50"/>
      <c r="V75" s="50"/>
      <c r="W75" s="50"/>
      <c r="X75" s="50"/>
      <c r="Y75" s="50"/>
    </row>
    <row r="76" spans="20:25" ht="12.75">
      <c r="T76" s="50"/>
      <c r="U76" s="50"/>
      <c r="V76" s="50"/>
      <c r="W76" s="50"/>
      <c r="X76" s="50"/>
      <c r="Y76" s="50"/>
    </row>
    <row r="77" spans="20:25" ht="12.75">
      <c r="T77" s="50"/>
      <c r="U77" s="50"/>
      <c r="V77" s="50"/>
      <c r="W77" s="50"/>
      <c r="X77" s="50"/>
      <c r="Y77" s="50"/>
    </row>
    <row r="78" spans="20:25" ht="12.75">
      <c r="T78" s="50"/>
      <c r="U78" s="50"/>
      <c r="V78" s="50"/>
      <c r="W78" s="50"/>
      <c r="X78" s="50"/>
      <c r="Y78" s="50"/>
    </row>
    <row r="79" spans="20:25" ht="12.75">
      <c r="T79" s="50"/>
      <c r="U79" s="50"/>
      <c r="V79" s="50"/>
      <c r="W79" s="50"/>
      <c r="X79" s="50"/>
      <c r="Y79" s="50"/>
    </row>
    <row r="80" spans="20:25" ht="12.75">
      <c r="T80" s="50"/>
      <c r="U80" s="50"/>
      <c r="V80" s="50"/>
      <c r="W80" s="50"/>
      <c r="X80" s="50"/>
      <c r="Y80" s="50"/>
    </row>
    <row r="81" spans="20:25" ht="12.75">
      <c r="T81" s="50"/>
      <c r="U81" s="50"/>
      <c r="V81" s="50"/>
      <c r="W81" s="50"/>
      <c r="X81" s="50"/>
      <c r="Y81" s="50"/>
    </row>
    <row r="82" spans="20:25" ht="12.75">
      <c r="T82" s="50"/>
      <c r="U82" s="50"/>
      <c r="V82" s="50"/>
      <c r="W82" s="50"/>
      <c r="X82" s="50"/>
      <c r="Y82" s="50"/>
    </row>
    <row r="83" spans="20:25" ht="12.75">
      <c r="T83" s="50"/>
      <c r="U83" s="50"/>
      <c r="V83" s="50"/>
      <c r="W83" s="50"/>
      <c r="X83" s="50"/>
      <c r="Y83" s="50"/>
    </row>
    <row r="84" spans="20:25" ht="12.75">
      <c r="T84" s="50"/>
      <c r="U84" s="50"/>
      <c r="V84" s="50"/>
      <c r="W84" s="50"/>
      <c r="X84" s="50"/>
      <c r="Y84" s="50"/>
    </row>
    <row r="85" spans="20:25" ht="12.75">
      <c r="T85" s="50"/>
      <c r="U85" s="50"/>
      <c r="V85" s="50"/>
      <c r="W85" s="50"/>
      <c r="X85" s="50"/>
      <c r="Y85" s="50"/>
    </row>
    <row r="86" spans="20:25" ht="12.75">
      <c r="T86" s="50"/>
      <c r="U86" s="50"/>
      <c r="V86" s="50"/>
      <c r="W86" s="50"/>
      <c r="X86" s="50"/>
      <c r="Y86" s="50"/>
    </row>
    <row r="87" spans="20:25" ht="12.75">
      <c r="T87" s="50"/>
      <c r="U87" s="50"/>
      <c r="V87" s="50"/>
      <c r="W87" s="50"/>
      <c r="X87" s="50"/>
      <c r="Y87" s="50"/>
    </row>
    <row r="88" spans="20:25" ht="12.75">
      <c r="T88" s="50"/>
      <c r="U88" s="50"/>
      <c r="V88" s="50"/>
      <c r="W88" s="50"/>
      <c r="X88" s="50"/>
      <c r="Y88" s="50"/>
    </row>
    <row r="89" spans="20:25" ht="12.75">
      <c r="T89" s="50"/>
      <c r="U89" s="50"/>
      <c r="V89" s="50"/>
      <c r="W89" s="50"/>
      <c r="X89" s="50"/>
      <c r="Y89" s="50"/>
    </row>
    <row r="90" spans="20:25" ht="12.75">
      <c r="T90" s="50"/>
      <c r="U90" s="50"/>
      <c r="V90" s="50"/>
      <c r="W90" s="50"/>
      <c r="X90" s="50"/>
      <c r="Y90" s="50"/>
    </row>
    <row r="91" spans="20:25" ht="12.75">
      <c r="T91" s="50"/>
      <c r="U91" s="50"/>
      <c r="V91" s="50"/>
      <c r="W91" s="50"/>
      <c r="X91" s="50"/>
      <c r="Y91" s="50"/>
    </row>
    <row r="92" spans="20:25" ht="12.75">
      <c r="T92" s="50"/>
      <c r="U92" s="50"/>
      <c r="V92" s="50"/>
      <c r="W92" s="50"/>
      <c r="X92" s="50"/>
      <c r="Y92" s="50"/>
    </row>
    <row r="93" spans="20:25" ht="12.75">
      <c r="T93" s="50"/>
      <c r="U93" s="50"/>
      <c r="V93" s="50"/>
      <c r="W93" s="50"/>
      <c r="X93" s="50"/>
      <c r="Y93" s="50"/>
    </row>
    <row r="94" spans="20:25" ht="12.75">
      <c r="T94" s="50"/>
      <c r="U94" s="50"/>
      <c r="V94" s="50"/>
      <c r="W94" s="50"/>
      <c r="X94" s="50"/>
      <c r="Y94" s="50"/>
    </row>
    <row r="95" spans="20:25" ht="12.75">
      <c r="T95" s="50"/>
      <c r="U95" s="50"/>
      <c r="V95" s="50"/>
      <c r="W95" s="50"/>
      <c r="X95" s="50"/>
      <c r="Y95" s="50"/>
    </row>
    <row r="96" spans="20:25" ht="12.75">
      <c r="T96" s="50"/>
      <c r="U96" s="50"/>
      <c r="V96" s="50"/>
      <c r="W96" s="50"/>
      <c r="X96" s="50"/>
      <c r="Y96" s="50"/>
    </row>
    <row r="97" spans="20:25" ht="12.75">
      <c r="T97" s="50"/>
      <c r="U97" s="50"/>
      <c r="V97" s="50"/>
      <c r="W97" s="50"/>
      <c r="X97" s="50"/>
      <c r="Y97" s="50"/>
    </row>
    <row r="98" spans="20:25" ht="12.75">
      <c r="T98" s="50"/>
      <c r="U98" s="50"/>
      <c r="V98" s="50"/>
      <c r="W98" s="50"/>
      <c r="X98" s="50"/>
      <c r="Y98" s="50"/>
    </row>
    <row r="99" spans="20:25" ht="12.75">
      <c r="T99" s="50"/>
      <c r="U99" s="50"/>
      <c r="V99" s="50"/>
      <c r="W99" s="50"/>
      <c r="X99" s="50"/>
      <c r="Y99" s="50"/>
    </row>
    <row r="100" spans="20:25" ht="12.75">
      <c r="T100" s="50"/>
      <c r="U100" s="50"/>
      <c r="V100" s="50"/>
      <c r="W100" s="50"/>
      <c r="X100" s="50"/>
      <c r="Y100" s="50"/>
    </row>
    <row r="101" spans="20:25" ht="12.75">
      <c r="T101" s="50"/>
      <c r="U101" s="50"/>
      <c r="V101" s="50"/>
      <c r="W101" s="50"/>
      <c r="X101" s="50"/>
      <c r="Y101" s="50"/>
    </row>
    <row r="102" spans="20:25" ht="12.75">
      <c r="T102" s="50"/>
      <c r="U102" s="50"/>
      <c r="V102" s="50"/>
      <c r="W102" s="50"/>
      <c r="X102" s="50"/>
      <c r="Y102" s="50"/>
    </row>
    <row r="103" spans="20:25" ht="12.75">
      <c r="T103" s="50"/>
      <c r="U103" s="50"/>
      <c r="V103" s="50"/>
      <c r="W103" s="50"/>
      <c r="X103" s="50"/>
      <c r="Y103" s="50"/>
    </row>
    <row r="104" spans="20:25" ht="12.75">
      <c r="T104" s="50"/>
      <c r="U104" s="50"/>
      <c r="V104" s="50"/>
      <c r="W104" s="50"/>
      <c r="X104" s="50"/>
      <c r="Y104" s="50"/>
    </row>
    <row r="105" spans="20:25" ht="12.75">
      <c r="T105" s="50"/>
      <c r="U105" s="50"/>
      <c r="V105" s="50"/>
      <c r="W105" s="50"/>
      <c r="X105" s="50"/>
      <c r="Y105" s="50"/>
    </row>
    <row r="106" spans="20:25" ht="12.75">
      <c r="T106" s="50"/>
      <c r="U106" s="50"/>
      <c r="V106" s="50"/>
      <c r="W106" s="50"/>
      <c r="X106" s="50"/>
      <c r="Y106" s="50"/>
    </row>
    <row r="107" spans="20:25" ht="12.75">
      <c r="T107" s="50"/>
      <c r="U107" s="50"/>
      <c r="V107" s="50"/>
      <c r="W107" s="50"/>
      <c r="X107" s="50"/>
      <c r="Y107" s="50"/>
    </row>
    <row r="108" spans="20:25" ht="12.75">
      <c r="T108" s="50"/>
      <c r="U108" s="50"/>
      <c r="V108" s="50"/>
      <c r="W108" s="50"/>
      <c r="X108" s="50"/>
      <c r="Y108" s="50"/>
    </row>
    <row r="109" spans="20:25" ht="12.75">
      <c r="T109" s="50"/>
      <c r="U109" s="50"/>
      <c r="V109" s="50"/>
      <c r="W109" s="50"/>
      <c r="X109" s="50"/>
      <c r="Y109" s="50"/>
    </row>
    <row r="110" spans="20:25" ht="12.75">
      <c r="T110" s="50"/>
      <c r="U110" s="50"/>
      <c r="V110" s="50"/>
      <c r="W110" s="50"/>
      <c r="X110" s="50"/>
      <c r="Y110" s="50"/>
    </row>
    <row r="111" spans="20:25" ht="12.75">
      <c r="T111" s="50"/>
      <c r="U111" s="50"/>
      <c r="V111" s="50"/>
      <c r="W111" s="50"/>
      <c r="X111" s="50"/>
      <c r="Y111" s="50"/>
    </row>
    <row r="112" spans="20:25" ht="12.75">
      <c r="T112" s="50"/>
      <c r="U112" s="50"/>
      <c r="V112" s="50"/>
      <c r="W112" s="50"/>
      <c r="X112" s="50"/>
      <c r="Y112" s="50"/>
    </row>
    <row r="113" spans="20:25" ht="12.75">
      <c r="T113" s="50"/>
      <c r="U113" s="50"/>
      <c r="V113" s="50"/>
      <c r="W113" s="50"/>
      <c r="X113" s="50"/>
      <c r="Y113" s="50"/>
    </row>
    <row r="114" spans="20:25" ht="12.75">
      <c r="T114" s="50"/>
      <c r="U114" s="50"/>
      <c r="V114" s="50"/>
      <c r="W114" s="50"/>
      <c r="X114" s="50"/>
      <c r="Y114" s="50"/>
    </row>
    <row r="115" spans="20:25" ht="12.75">
      <c r="T115" s="50"/>
      <c r="U115" s="50"/>
      <c r="V115" s="50"/>
      <c r="W115" s="50"/>
      <c r="X115" s="50"/>
      <c r="Y115" s="50"/>
    </row>
    <row r="116" spans="20:25" ht="12.75">
      <c r="T116" s="50"/>
      <c r="U116" s="50"/>
      <c r="V116" s="50"/>
      <c r="W116" s="50"/>
      <c r="X116" s="50"/>
      <c r="Y116" s="50"/>
    </row>
    <row r="117" spans="20:25" ht="12.75">
      <c r="T117" s="50"/>
      <c r="U117" s="50"/>
      <c r="V117" s="50"/>
      <c r="W117" s="50"/>
      <c r="X117" s="50"/>
      <c r="Y117" s="50"/>
    </row>
    <row r="118" spans="20:25" ht="12.75">
      <c r="T118" s="50"/>
      <c r="U118" s="50"/>
      <c r="V118" s="50"/>
      <c r="W118" s="50"/>
      <c r="X118" s="50"/>
      <c r="Y118" s="50"/>
    </row>
    <row r="119" spans="20:25" ht="12.75">
      <c r="T119" s="50"/>
      <c r="U119" s="50"/>
      <c r="V119" s="50"/>
      <c r="W119" s="50"/>
      <c r="X119" s="50"/>
      <c r="Y119" s="50"/>
    </row>
    <row r="120" spans="20:25" ht="12.75">
      <c r="T120" s="50"/>
      <c r="U120" s="50"/>
      <c r="V120" s="50"/>
      <c r="W120" s="50"/>
      <c r="X120" s="50"/>
      <c r="Y120" s="50"/>
    </row>
    <row r="121" spans="20:25" ht="12.75">
      <c r="T121" s="50"/>
      <c r="U121" s="50"/>
      <c r="V121" s="50"/>
      <c r="W121" s="50"/>
      <c r="X121" s="50"/>
      <c r="Y121" s="50"/>
    </row>
    <row r="122" spans="20:25" ht="12.75">
      <c r="T122" s="50"/>
      <c r="U122" s="50"/>
      <c r="V122" s="50"/>
      <c r="W122" s="50"/>
      <c r="X122" s="50"/>
      <c r="Y122" s="50"/>
    </row>
    <row r="123" spans="20:25" ht="12.75">
      <c r="T123" s="50"/>
      <c r="U123" s="50"/>
      <c r="V123" s="50"/>
      <c r="W123" s="50"/>
      <c r="X123" s="50"/>
      <c r="Y123" s="50"/>
    </row>
    <row r="124" spans="20:25" ht="12.75">
      <c r="T124" s="50"/>
      <c r="U124" s="50"/>
      <c r="V124" s="50"/>
      <c r="W124" s="50"/>
      <c r="X124" s="50"/>
      <c r="Y124" s="50"/>
    </row>
    <row r="125" spans="20:25" ht="12.75">
      <c r="T125" s="50"/>
      <c r="U125" s="50"/>
      <c r="V125" s="50"/>
      <c r="W125" s="50"/>
      <c r="X125" s="50"/>
      <c r="Y125" s="50"/>
    </row>
    <row r="126" spans="20:25" ht="12.75">
      <c r="T126" s="50"/>
      <c r="U126" s="50"/>
      <c r="V126" s="50"/>
      <c r="W126" s="50"/>
      <c r="X126" s="50"/>
      <c r="Y126" s="50"/>
    </row>
    <row r="127" spans="20:25" ht="12.75">
      <c r="T127" s="50"/>
      <c r="U127" s="50"/>
      <c r="V127" s="50"/>
      <c r="W127" s="50"/>
      <c r="X127" s="50"/>
      <c r="Y127" s="50"/>
    </row>
    <row r="128" spans="20:25" ht="12.75">
      <c r="T128" s="50"/>
      <c r="U128" s="50"/>
      <c r="V128" s="50"/>
      <c r="W128" s="50"/>
      <c r="X128" s="50"/>
      <c r="Y128" s="50"/>
    </row>
    <row r="129" spans="20:25" ht="12.75">
      <c r="T129" s="50"/>
      <c r="U129" s="50"/>
      <c r="V129" s="50"/>
      <c r="W129" s="50"/>
      <c r="X129" s="50"/>
      <c r="Y129" s="50"/>
    </row>
    <row r="130" spans="20:25" ht="12.75">
      <c r="T130" s="50"/>
      <c r="U130" s="50"/>
      <c r="V130" s="50"/>
      <c r="W130" s="50"/>
      <c r="X130" s="50"/>
      <c r="Y130" s="50"/>
    </row>
    <row r="131" spans="20:25" ht="12.75">
      <c r="T131" s="50"/>
      <c r="U131" s="50"/>
      <c r="V131" s="50"/>
      <c r="W131" s="50"/>
      <c r="X131" s="50"/>
      <c r="Y131" s="50"/>
    </row>
    <row r="132" spans="20:25" ht="12.75">
      <c r="T132" s="50"/>
      <c r="U132" s="50"/>
      <c r="V132" s="50"/>
      <c r="W132" s="50"/>
      <c r="X132" s="50"/>
      <c r="Y132" s="50"/>
    </row>
    <row r="133" spans="20:25" ht="12.75">
      <c r="T133" s="50"/>
      <c r="U133" s="50"/>
      <c r="V133" s="50"/>
      <c r="W133" s="50"/>
      <c r="X133" s="50"/>
      <c r="Y133" s="50"/>
    </row>
    <row r="134" spans="20:25" ht="12.75">
      <c r="T134" s="50"/>
      <c r="U134" s="50"/>
      <c r="V134" s="50"/>
      <c r="W134" s="50"/>
      <c r="X134" s="50"/>
      <c r="Y134" s="50"/>
    </row>
    <row r="135" spans="20:25" ht="12.75">
      <c r="T135" s="50"/>
      <c r="U135" s="50"/>
      <c r="V135" s="50"/>
      <c r="W135" s="50"/>
      <c r="X135" s="50"/>
      <c r="Y135" s="50"/>
    </row>
    <row r="136" spans="20:25" ht="12.75">
      <c r="T136" s="50"/>
      <c r="U136" s="50"/>
      <c r="V136" s="50"/>
      <c r="W136" s="50"/>
      <c r="X136" s="50"/>
      <c r="Y136" s="50"/>
    </row>
    <row r="137" spans="20:25" ht="12.75">
      <c r="T137" s="50"/>
      <c r="U137" s="50"/>
      <c r="V137" s="50"/>
      <c r="W137" s="50"/>
      <c r="X137" s="50"/>
      <c r="Y137" s="50"/>
    </row>
    <row r="138" spans="20:25" ht="12.75">
      <c r="T138" s="50"/>
      <c r="U138" s="50"/>
      <c r="V138" s="50"/>
      <c r="W138" s="50"/>
      <c r="X138" s="50"/>
      <c r="Y138" s="50"/>
    </row>
    <row r="139" spans="20:25" ht="12.75">
      <c r="T139" s="50"/>
      <c r="U139" s="50"/>
      <c r="V139" s="50"/>
      <c r="W139" s="50"/>
      <c r="X139" s="50"/>
      <c r="Y139" s="50"/>
    </row>
    <row r="140" spans="20:25" ht="12.75">
      <c r="T140" s="50"/>
      <c r="U140" s="50"/>
      <c r="V140" s="50"/>
      <c r="W140" s="50"/>
      <c r="X140" s="50"/>
      <c r="Y140" s="50"/>
    </row>
    <row r="141" spans="20:25" ht="12.75">
      <c r="T141" s="50"/>
      <c r="U141" s="50"/>
      <c r="V141" s="50"/>
      <c r="W141" s="50"/>
      <c r="X141" s="50"/>
      <c r="Y141" s="50"/>
    </row>
    <row r="142" spans="20:25" ht="12.75">
      <c r="T142" s="50"/>
      <c r="U142" s="50"/>
      <c r="V142" s="50"/>
      <c r="W142" s="50"/>
      <c r="X142" s="50"/>
      <c r="Y142" s="50"/>
    </row>
    <row r="143" spans="20:25" ht="12.75">
      <c r="T143" s="50"/>
      <c r="U143" s="50"/>
      <c r="V143" s="50"/>
      <c r="W143" s="50"/>
      <c r="X143" s="50"/>
      <c r="Y143" s="50"/>
    </row>
    <row r="144" spans="20:25" ht="12.75">
      <c r="T144" s="50"/>
      <c r="U144" s="50"/>
      <c r="V144" s="50"/>
      <c r="W144" s="50"/>
      <c r="X144" s="50"/>
      <c r="Y144" s="50"/>
    </row>
    <row r="145" spans="20:25" ht="12.75">
      <c r="T145" s="50"/>
      <c r="U145" s="50"/>
      <c r="V145" s="50"/>
      <c r="W145" s="50"/>
      <c r="X145" s="50"/>
      <c r="Y145" s="50"/>
    </row>
    <row r="146" spans="20:25" ht="12.75">
      <c r="T146" s="50"/>
      <c r="U146" s="50"/>
      <c r="V146" s="50"/>
      <c r="W146" s="50"/>
      <c r="X146" s="50"/>
      <c r="Y146" s="50"/>
    </row>
    <row r="147" spans="20:25" ht="12.75">
      <c r="T147" s="50"/>
      <c r="U147" s="50"/>
      <c r="V147" s="50"/>
      <c r="W147" s="50"/>
      <c r="X147" s="50"/>
      <c r="Y147" s="50"/>
    </row>
    <row r="148" spans="20:25" ht="12.75">
      <c r="T148" s="50"/>
      <c r="U148" s="50"/>
      <c r="V148" s="50"/>
      <c r="W148" s="50"/>
      <c r="X148" s="50"/>
      <c r="Y148" s="50"/>
    </row>
    <row r="149" spans="20:25" ht="12.75">
      <c r="T149" s="50"/>
      <c r="U149" s="50"/>
      <c r="V149" s="50"/>
      <c r="W149" s="50"/>
      <c r="X149" s="50"/>
      <c r="Y149" s="50"/>
    </row>
    <row r="150" spans="20:25" ht="12.75">
      <c r="T150" s="50"/>
      <c r="U150" s="50"/>
      <c r="V150" s="50"/>
      <c r="W150" s="50"/>
      <c r="X150" s="50"/>
      <c r="Y150" s="50"/>
    </row>
    <row r="151" spans="20:25" ht="12.75">
      <c r="T151" s="50"/>
      <c r="U151" s="50"/>
      <c r="V151" s="50"/>
      <c r="W151" s="50"/>
      <c r="X151" s="50"/>
      <c r="Y151" s="50"/>
    </row>
    <row r="152" spans="20:25" ht="12.75">
      <c r="T152" s="50"/>
      <c r="U152" s="50"/>
      <c r="V152" s="50"/>
      <c r="W152" s="50"/>
      <c r="X152" s="50"/>
      <c r="Y152" s="50"/>
    </row>
    <row r="153" spans="20:25" ht="12.75">
      <c r="T153" s="50"/>
      <c r="U153" s="50"/>
      <c r="V153" s="50"/>
      <c r="W153" s="50"/>
      <c r="X153" s="50"/>
      <c r="Y153" s="50"/>
    </row>
    <row r="154" spans="20:25" ht="12.75">
      <c r="T154" s="50"/>
      <c r="U154" s="50"/>
      <c r="V154" s="50"/>
      <c r="W154" s="50"/>
      <c r="X154" s="50"/>
      <c r="Y154" s="50"/>
    </row>
    <row r="155" spans="20:25" ht="12.75">
      <c r="T155" s="50"/>
      <c r="U155" s="50"/>
      <c r="V155" s="50"/>
      <c r="W155" s="50"/>
      <c r="X155" s="50"/>
      <c r="Y155" s="50"/>
    </row>
    <row r="156" spans="20:25" ht="12.75">
      <c r="T156" s="50"/>
      <c r="U156" s="50"/>
      <c r="V156" s="50"/>
      <c r="W156" s="50"/>
      <c r="X156" s="50"/>
      <c r="Y156" s="50"/>
    </row>
    <row r="157" spans="20:25" ht="12.75">
      <c r="T157" s="50"/>
      <c r="U157" s="50"/>
      <c r="V157" s="50"/>
      <c r="W157" s="50"/>
      <c r="X157" s="50"/>
      <c r="Y157" s="50"/>
    </row>
    <row r="158" spans="20:25" ht="12.75">
      <c r="T158" s="50"/>
      <c r="U158" s="50"/>
      <c r="V158" s="50"/>
      <c r="W158" s="50"/>
      <c r="X158" s="50"/>
      <c r="Y158" s="50"/>
    </row>
    <row r="159" spans="20:25" ht="12.75">
      <c r="T159" s="50"/>
      <c r="U159" s="50"/>
      <c r="V159" s="50"/>
      <c r="W159" s="50"/>
      <c r="X159" s="50"/>
      <c r="Y159" s="50"/>
    </row>
    <row r="160" spans="20:25" ht="12.75">
      <c r="T160" s="50"/>
      <c r="U160" s="50"/>
      <c r="V160" s="50"/>
      <c r="W160" s="50"/>
      <c r="X160" s="50"/>
      <c r="Y160" s="50"/>
    </row>
    <row r="161" spans="20:25" ht="12.75">
      <c r="T161" s="50"/>
      <c r="U161" s="50"/>
      <c r="V161" s="50"/>
      <c r="W161" s="50"/>
      <c r="X161" s="50"/>
      <c r="Y161" s="50"/>
    </row>
    <row r="162" spans="20:25" ht="12.75">
      <c r="T162" s="50"/>
      <c r="U162" s="50"/>
      <c r="V162" s="50"/>
      <c r="W162" s="50"/>
      <c r="X162" s="50"/>
      <c r="Y162" s="50"/>
    </row>
    <row r="163" spans="20:25" ht="12.75">
      <c r="T163" s="50"/>
      <c r="U163" s="50"/>
      <c r="V163" s="50"/>
      <c r="W163" s="50"/>
      <c r="X163" s="50"/>
      <c r="Y163" s="50"/>
    </row>
    <row r="164" spans="20:25" ht="12.75">
      <c r="T164" s="50"/>
      <c r="U164" s="50"/>
      <c r="V164" s="50"/>
      <c r="W164" s="50"/>
      <c r="X164" s="50"/>
      <c r="Y164" s="50"/>
    </row>
    <row r="165" spans="20:25" ht="12.75">
      <c r="T165" s="50"/>
      <c r="U165" s="50"/>
      <c r="V165" s="50"/>
      <c r="W165" s="50"/>
      <c r="X165" s="50"/>
      <c r="Y165" s="50"/>
    </row>
    <row r="166" spans="20:25" ht="12.75">
      <c r="T166" s="50"/>
      <c r="U166" s="50"/>
      <c r="V166" s="50"/>
      <c r="W166" s="50"/>
      <c r="X166" s="50"/>
      <c r="Y166" s="50"/>
    </row>
    <row r="167" spans="20:25" ht="12.75">
      <c r="T167" s="50"/>
      <c r="U167" s="50"/>
      <c r="V167" s="50"/>
      <c r="W167" s="50"/>
      <c r="X167" s="50"/>
      <c r="Y167" s="50"/>
    </row>
    <row r="168" spans="20:25" ht="12.75">
      <c r="T168" s="50"/>
      <c r="U168" s="50"/>
      <c r="V168" s="50"/>
      <c r="W168" s="50"/>
      <c r="X168" s="50"/>
      <c r="Y168" s="50"/>
    </row>
    <row r="169" spans="20:25" ht="12.75">
      <c r="T169" s="50"/>
      <c r="U169" s="50"/>
      <c r="V169" s="50"/>
      <c r="W169" s="50"/>
      <c r="X169" s="50"/>
      <c r="Y169" s="50"/>
    </row>
    <row r="170" spans="20:25" ht="12.75">
      <c r="T170" s="50"/>
      <c r="U170" s="50"/>
      <c r="V170" s="50"/>
      <c r="W170" s="50"/>
      <c r="X170" s="50"/>
      <c r="Y170" s="50"/>
    </row>
    <row r="171" spans="20:25" ht="12.75">
      <c r="T171" s="50"/>
      <c r="U171" s="50"/>
      <c r="V171" s="50"/>
      <c r="W171" s="50"/>
      <c r="X171" s="50"/>
      <c r="Y171" s="50"/>
    </row>
    <row r="172" spans="20:25" ht="12.75">
      <c r="T172" s="50"/>
      <c r="U172" s="50"/>
      <c r="V172" s="50"/>
      <c r="W172" s="50"/>
      <c r="X172" s="50"/>
      <c r="Y172" s="50"/>
    </row>
    <row r="173" spans="20:25" ht="12.75">
      <c r="T173" s="50"/>
      <c r="U173" s="50"/>
      <c r="V173" s="50"/>
      <c r="W173" s="50"/>
      <c r="X173" s="50"/>
      <c r="Y173" s="50"/>
    </row>
    <row r="174" spans="20:25" ht="12.75">
      <c r="T174" s="50"/>
      <c r="U174" s="50"/>
      <c r="V174" s="50"/>
      <c r="W174" s="50"/>
      <c r="X174" s="50"/>
      <c r="Y174" s="50"/>
    </row>
    <row r="175" ht="12.75">
      <c r="Y175" s="50"/>
    </row>
    <row r="176" ht="12.75">
      <c r="Y176" s="50"/>
    </row>
    <row r="177" ht="12.75">
      <c r="Y177" s="50"/>
    </row>
    <row r="178" ht="12.75">
      <c r="Y178" s="50"/>
    </row>
    <row r="179" ht="12.75">
      <c r="Y179" s="50"/>
    </row>
    <row r="180" ht="12.75">
      <c r="Y180" s="50"/>
    </row>
    <row r="181" ht="12.75">
      <c r="Y181" s="50"/>
    </row>
    <row r="182" ht="12.75">
      <c r="Y182" s="50"/>
    </row>
    <row r="183" ht="12.75">
      <c r="Y183" s="50"/>
    </row>
    <row r="184" ht="12.75">
      <c r="Y184" s="50"/>
    </row>
    <row r="185" ht="12.75">
      <c r="Y185" s="50"/>
    </row>
    <row r="186" ht="12.75">
      <c r="Y186" s="50"/>
    </row>
    <row r="187" ht="12.75">
      <c r="Y187" s="50"/>
    </row>
    <row r="188" ht="12.75">
      <c r="Y188" s="50"/>
    </row>
    <row r="189" ht="12.75">
      <c r="Y189" s="50"/>
    </row>
    <row r="190" ht="12.75">
      <c r="Y190" s="50"/>
    </row>
    <row r="191" ht="12.75">
      <c r="Y191" s="50"/>
    </row>
    <row r="192" ht="12.75">
      <c r="Y192" s="50"/>
    </row>
    <row r="193" ht="12.75">
      <c r="Y193" s="50"/>
    </row>
    <row r="194" ht="12.75">
      <c r="Y194" s="50"/>
    </row>
    <row r="195" ht="12.75">
      <c r="Y195" s="50"/>
    </row>
    <row r="196" ht="12.75">
      <c r="Y196" s="50"/>
    </row>
    <row r="197" ht="12.75">
      <c r="Y197" s="50"/>
    </row>
    <row r="198" ht="12.75">
      <c r="Y198" s="50"/>
    </row>
    <row r="199" ht="12.75">
      <c r="Y199" s="50"/>
    </row>
    <row r="200" ht="12.75">
      <c r="Y200" s="50"/>
    </row>
    <row r="201" ht="12.75">
      <c r="Y201" s="50"/>
    </row>
    <row r="202" ht="12.75">
      <c r="Y202" s="50"/>
    </row>
    <row r="203" ht="12.75">
      <c r="Y203" s="50"/>
    </row>
    <row r="204" ht="12.75">
      <c r="Y204" s="50"/>
    </row>
    <row r="205" ht="12.75">
      <c r="Y205" s="50"/>
    </row>
    <row r="206" ht="12.75">
      <c r="Y206" s="50"/>
    </row>
    <row r="207" ht="12.75">
      <c r="Y207" s="50"/>
    </row>
    <row r="208" ht="12.75">
      <c r="Y208" s="50"/>
    </row>
    <row r="209" ht="12.75">
      <c r="Y209" s="50"/>
    </row>
    <row r="210" ht="12.75">
      <c r="Y210" s="50"/>
    </row>
    <row r="211" ht="12.75">
      <c r="Y211" s="50"/>
    </row>
    <row r="212" ht="12.75">
      <c r="Y212" s="50"/>
    </row>
    <row r="213" ht="12.75">
      <c r="Y213" s="50"/>
    </row>
    <row r="214" ht="12.75">
      <c r="Y214" s="50"/>
    </row>
    <row r="215" ht="12.75">
      <c r="Y215" s="50"/>
    </row>
    <row r="216" ht="12.75">
      <c r="Y216" s="50"/>
    </row>
    <row r="217" ht="12.75">
      <c r="Y217" s="50"/>
    </row>
    <row r="218" ht="12.75">
      <c r="Y218" s="50"/>
    </row>
    <row r="219" ht="12.75">
      <c r="Y219" s="50"/>
    </row>
    <row r="220" ht="12.75">
      <c r="Y220" s="50"/>
    </row>
    <row r="221" ht="12.75">
      <c r="Y221" s="50"/>
    </row>
    <row r="222" ht="12.75">
      <c r="Y222" s="50"/>
    </row>
    <row r="223" ht="12.75">
      <c r="Y223" s="50"/>
    </row>
    <row r="224" ht="12.75">
      <c r="Y224" s="50"/>
    </row>
    <row r="225" ht="12.75">
      <c r="Y225" s="50"/>
    </row>
    <row r="226" ht="12.75">
      <c r="Y226" s="50"/>
    </row>
    <row r="227" ht="12.75">
      <c r="Y227" s="50"/>
    </row>
    <row r="228" ht="12.75">
      <c r="Y228" s="50"/>
    </row>
    <row r="229" ht="12.75">
      <c r="Y229" s="50"/>
    </row>
    <row r="230" ht="12.75">
      <c r="Y230" s="50"/>
    </row>
    <row r="231" ht="12.75">
      <c r="Y231" s="50"/>
    </row>
    <row r="232" ht="12.75">
      <c r="Y232" s="50"/>
    </row>
    <row r="233" ht="12.75">
      <c r="Y233" s="50"/>
    </row>
    <row r="234" ht="12.75">
      <c r="Y234" s="50"/>
    </row>
    <row r="235" ht="12.75">
      <c r="Y235" s="50"/>
    </row>
    <row r="236" ht="12.75">
      <c r="Y236" s="50"/>
    </row>
    <row r="237" ht="12.75">
      <c r="Y237" s="50"/>
    </row>
    <row r="238" ht="12.75">
      <c r="Y238" s="50"/>
    </row>
    <row r="239" ht="12.75">
      <c r="Y239" s="50"/>
    </row>
    <row r="240" ht="12.75">
      <c r="Y240" s="50"/>
    </row>
    <row r="241" ht="12.75">
      <c r="Y241" s="50"/>
    </row>
    <row r="242" ht="12.75">
      <c r="Y242" s="50"/>
    </row>
    <row r="243" ht="12.75">
      <c r="Y243" s="50"/>
    </row>
    <row r="244" ht="12.75">
      <c r="Y244" s="50"/>
    </row>
    <row r="245" ht="12.75">
      <c r="Y245" s="50"/>
    </row>
    <row r="246" ht="12.75">
      <c r="Y246" s="50"/>
    </row>
    <row r="247" ht="12.75">
      <c r="Y247" s="50"/>
    </row>
    <row r="248" ht="12.75">
      <c r="Y248" s="50"/>
    </row>
    <row r="249" ht="12.75">
      <c r="Y249" s="50"/>
    </row>
    <row r="250" ht="12.75">
      <c r="Y250" s="50"/>
    </row>
    <row r="251" ht="12.75">
      <c r="Y251" s="50"/>
    </row>
    <row r="252" ht="12.75">
      <c r="Y252" s="50"/>
    </row>
    <row r="253" ht="12.75">
      <c r="Y253" s="50"/>
    </row>
    <row r="254" ht="12.75">
      <c r="Y254" s="50"/>
    </row>
    <row r="255" ht="12.75">
      <c r="Y255" s="50"/>
    </row>
    <row r="256" ht="12.75">
      <c r="Y256" s="50"/>
    </row>
    <row r="257" ht="12.75">
      <c r="Y257" s="50"/>
    </row>
    <row r="258" ht="12.75">
      <c r="Y258" s="50"/>
    </row>
    <row r="259" ht="12.75">
      <c r="Y259" s="50"/>
    </row>
    <row r="260" ht="12.75">
      <c r="Y260" s="50"/>
    </row>
    <row r="261" ht="12.75">
      <c r="Y261" s="50"/>
    </row>
    <row r="262" ht="12.75">
      <c r="Y262" s="50"/>
    </row>
    <row r="263" ht="12.75">
      <c r="Y263" s="50"/>
    </row>
    <row r="264" ht="12.75">
      <c r="Y264" s="50"/>
    </row>
    <row r="265" ht="12.75">
      <c r="Y265" s="50"/>
    </row>
    <row r="266" ht="12.75">
      <c r="Y266" s="50"/>
    </row>
    <row r="267" ht="12.75">
      <c r="Y267" s="50"/>
    </row>
    <row r="268" ht="12.75">
      <c r="Y268" s="50"/>
    </row>
    <row r="269" ht="12.75">
      <c r="Y269" s="50"/>
    </row>
    <row r="270" ht="12.75">
      <c r="Y270" s="50"/>
    </row>
    <row r="271" ht="12.75">
      <c r="Y271" s="50"/>
    </row>
    <row r="272" ht="12.75">
      <c r="Y272" s="50"/>
    </row>
    <row r="273" ht="12.75">
      <c r="Y273" s="50"/>
    </row>
    <row r="274" ht="12.75">
      <c r="Y274" s="50"/>
    </row>
    <row r="275" ht="12.75">
      <c r="Y275" s="50"/>
    </row>
    <row r="276" ht="12.75">
      <c r="Y276" s="50"/>
    </row>
    <row r="277" ht="12.75">
      <c r="Y277" s="50"/>
    </row>
    <row r="278" ht="12.75">
      <c r="Y278" s="50"/>
    </row>
    <row r="279" ht="12.75">
      <c r="Y279" s="50"/>
    </row>
    <row r="280" ht="12.75">
      <c r="Y280" s="50"/>
    </row>
    <row r="281" ht="12.75">
      <c r="Y281" s="50"/>
    </row>
    <row r="282" ht="12.75">
      <c r="Y282" s="50"/>
    </row>
    <row r="283" ht="12.75">
      <c r="Y283" s="50"/>
    </row>
    <row r="284" ht="12.75">
      <c r="Y284" s="50"/>
    </row>
    <row r="285" ht="12.75">
      <c r="Y285" s="50"/>
    </row>
    <row r="286" ht="12.75">
      <c r="Y286" s="50"/>
    </row>
    <row r="287" ht="12.75">
      <c r="Y287" s="50"/>
    </row>
    <row r="288" ht="12.75">
      <c r="Y288" s="50"/>
    </row>
    <row r="289" ht="12.75">
      <c r="Y289" s="50"/>
    </row>
    <row r="290" ht="12.75">
      <c r="Y290" s="50"/>
    </row>
    <row r="291" ht="12.75">
      <c r="Y291" s="50"/>
    </row>
    <row r="292" ht="12.75">
      <c r="Y292" s="50"/>
    </row>
    <row r="293" ht="12.75">
      <c r="Y293" s="50"/>
    </row>
    <row r="294" ht="12.75">
      <c r="Y294" s="50"/>
    </row>
    <row r="295" ht="12.75">
      <c r="Y295" s="50"/>
    </row>
    <row r="296" ht="12.75">
      <c r="Y296" s="50"/>
    </row>
    <row r="297" ht="12.75">
      <c r="Y297" s="50"/>
    </row>
    <row r="298" ht="12.75">
      <c r="Y298" s="50"/>
    </row>
    <row r="299" ht="12.75">
      <c r="Y299" s="50"/>
    </row>
    <row r="300" ht="12.75">
      <c r="Y300" s="50"/>
    </row>
    <row r="301" ht="12.75">
      <c r="Y301" s="50"/>
    </row>
    <row r="302" ht="12.75">
      <c r="Y302" s="50"/>
    </row>
    <row r="303" ht="12.75">
      <c r="Y303" s="50"/>
    </row>
    <row r="304" ht="12.75">
      <c r="Y304" s="50"/>
    </row>
    <row r="305" ht="12.75">
      <c r="Y305" s="50"/>
    </row>
    <row r="306" ht="12.75">
      <c r="Y306" s="50"/>
    </row>
    <row r="307" ht="12.75">
      <c r="Y307" s="50"/>
    </row>
    <row r="308" ht="12.75">
      <c r="Y308" s="50"/>
    </row>
    <row r="309" ht="12.75">
      <c r="Y309" s="50"/>
    </row>
    <row r="310" ht="12.75">
      <c r="Y310" s="50"/>
    </row>
    <row r="311" ht="12.75">
      <c r="Y311" s="50"/>
    </row>
    <row r="312" ht="12.75">
      <c r="Y312" s="50"/>
    </row>
    <row r="313" ht="12.75">
      <c r="Y313" s="50"/>
    </row>
    <row r="314" ht="12.75">
      <c r="Y314" s="50"/>
    </row>
    <row r="315" ht="12.75">
      <c r="Y315" s="50"/>
    </row>
    <row r="316" ht="12.75">
      <c r="Y316" s="50"/>
    </row>
    <row r="317" ht="12.75">
      <c r="Y317" s="50"/>
    </row>
    <row r="318" ht="12.75">
      <c r="Y318" s="50"/>
    </row>
    <row r="319" ht="12.75">
      <c r="Y319" s="50"/>
    </row>
    <row r="320" ht="12.75">
      <c r="Y320" s="50"/>
    </row>
    <row r="321" ht="12.75">
      <c r="Y321" s="50"/>
    </row>
    <row r="322" ht="12.75">
      <c r="Y322" s="50"/>
    </row>
    <row r="323" ht="12.75">
      <c r="Y323" s="50"/>
    </row>
    <row r="324" ht="12.75">
      <c r="Y324" s="50"/>
    </row>
    <row r="325" ht="12.75">
      <c r="Y325" s="50"/>
    </row>
    <row r="326" ht="12.75">
      <c r="Y326" s="50"/>
    </row>
    <row r="327" ht="12.75">
      <c r="Y327" s="50"/>
    </row>
    <row r="328" ht="12.75">
      <c r="Y328" s="50"/>
    </row>
    <row r="329" ht="12.75">
      <c r="Y329" s="50"/>
    </row>
    <row r="330" ht="12.75">
      <c r="Y330" s="50"/>
    </row>
    <row r="331" ht="12.75">
      <c r="Y331" s="50"/>
    </row>
    <row r="332" ht="12.75">
      <c r="Y332" s="50"/>
    </row>
    <row r="333" ht="12.75">
      <c r="Y333" s="50"/>
    </row>
    <row r="334" ht="12.75">
      <c r="Y334" s="50"/>
    </row>
    <row r="335" ht="12.75">
      <c r="Y335" s="50"/>
    </row>
    <row r="336" ht="12.75">
      <c r="Y336" s="50"/>
    </row>
    <row r="337" ht="12.75">
      <c r="Y337" s="50"/>
    </row>
    <row r="338" ht="12.75">
      <c r="Y338" s="50"/>
    </row>
    <row r="339" ht="12.75">
      <c r="Y339" s="50"/>
    </row>
    <row r="340" ht="12.75">
      <c r="Y340" s="50"/>
    </row>
    <row r="341" ht="12.75">
      <c r="Y341" s="50"/>
    </row>
    <row r="342" ht="12.75">
      <c r="Y342" s="50"/>
    </row>
    <row r="343" ht="12.75">
      <c r="Y343" s="50"/>
    </row>
    <row r="344" ht="12.75">
      <c r="Y344" s="50"/>
    </row>
    <row r="345" ht="12.75">
      <c r="Y345" s="50"/>
    </row>
    <row r="346" ht="12.75">
      <c r="Y346" s="50"/>
    </row>
    <row r="347" ht="12.75">
      <c r="Y347" s="50"/>
    </row>
    <row r="348" ht="12.75">
      <c r="Y348" s="50"/>
    </row>
    <row r="349" ht="12.75">
      <c r="Y349" s="50"/>
    </row>
    <row r="350" ht="12.75">
      <c r="Y350" s="50"/>
    </row>
    <row r="351" ht="12.75">
      <c r="Y351" s="50"/>
    </row>
    <row r="352" ht="12.75">
      <c r="Y352" s="50"/>
    </row>
    <row r="353" ht="12.75">
      <c r="Y353" s="50"/>
    </row>
    <row r="354" ht="12.75">
      <c r="Y354" s="50"/>
    </row>
    <row r="355" ht="12.75">
      <c r="Y355" s="50"/>
    </row>
    <row r="356" ht="12.75">
      <c r="Y356" s="50"/>
    </row>
    <row r="357" ht="12.75">
      <c r="Y357" s="50"/>
    </row>
    <row r="358" ht="12.75">
      <c r="Y358" s="50"/>
    </row>
    <row r="359" ht="12.75">
      <c r="Y359" s="50"/>
    </row>
    <row r="360" ht="12.75">
      <c r="Y360" s="50"/>
    </row>
    <row r="361" ht="12.75">
      <c r="Y361" s="50"/>
    </row>
    <row r="362" ht="12.75">
      <c r="Y362" s="50"/>
    </row>
    <row r="363" ht="12.75">
      <c r="Y363" s="50"/>
    </row>
    <row r="364" ht="12.75">
      <c r="Y364" s="50"/>
    </row>
    <row r="365" ht="12.75">
      <c r="Y365" s="50"/>
    </row>
    <row r="366" ht="12.75">
      <c r="Y366" s="50"/>
    </row>
    <row r="367" ht="12.75">
      <c r="Y367" s="50"/>
    </row>
    <row r="368" ht="12.75">
      <c r="Y368" s="50"/>
    </row>
    <row r="369" ht="12.75">
      <c r="Y369" s="50"/>
    </row>
    <row r="370" ht="12.75">
      <c r="Y370" s="50"/>
    </row>
    <row r="371" ht="12.75">
      <c r="Y371" s="50"/>
    </row>
    <row r="372" ht="12.75">
      <c r="Y372" s="50"/>
    </row>
    <row r="373" ht="12.75">
      <c r="Y373" s="50"/>
    </row>
    <row r="374" ht="12.75">
      <c r="Y374" s="50"/>
    </row>
    <row r="375" ht="12.75">
      <c r="Y375" s="50"/>
    </row>
    <row r="376" ht="12.75">
      <c r="Y376" s="50"/>
    </row>
    <row r="377" ht="12.75">
      <c r="Y377" s="50"/>
    </row>
    <row r="378" ht="12.75">
      <c r="Y378" s="50"/>
    </row>
    <row r="379" ht="12.75">
      <c r="Y379" s="50"/>
    </row>
    <row r="380" ht="12.75">
      <c r="Y380" s="50"/>
    </row>
    <row r="381" ht="12.75">
      <c r="Y381" s="50"/>
    </row>
    <row r="382" ht="12.75">
      <c r="Y382" s="50"/>
    </row>
    <row r="383" ht="12.75">
      <c r="Y383" s="50"/>
    </row>
    <row r="384" ht="12.75">
      <c r="Y384" s="50"/>
    </row>
    <row r="385" ht="12.75">
      <c r="Y385" s="50"/>
    </row>
    <row r="386" ht="12.75">
      <c r="Y386" s="50"/>
    </row>
    <row r="387" ht="12.75">
      <c r="Y387" s="50"/>
    </row>
    <row r="388" ht="12.75">
      <c r="Y388" s="50"/>
    </row>
    <row r="389" ht="12.75">
      <c r="Y389" s="50"/>
    </row>
    <row r="390" ht="12.75">
      <c r="Y390" s="50"/>
    </row>
    <row r="391" ht="12.75">
      <c r="Y391" s="50"/>
    </row>
    <row r="392" ht="12.75">
      <c r="Y392" s="50"/>
    </row>
    <row r="393" ht="12.75">
      <c r="Y393" s="50"/>
    </row>
    <row r="394" ht="12.75">
      <c r="Y394" s="50"/>
    </row>
    <row r="395" ht="12.75">
      <c r="Y395" s="50"/>
    </row>
    <row r="396" ht="12.75">
      <c r="Y396" s="50"/>
    </row>
    <row r="397" ht="12.75">
      <c r="Y397" s="50"/>
    </row>
    <row r="398" ht="12.75">
      <c r="Y398" s="50"/>
    </row>
    <row r="399" ht="12.75">
      <c r="Y399" s="50"/>
    </row>
    <row r="400" ht="12.75">
      <c r="Y400" s="50"/>
    </row>
    <row r="401" ht="12.75">
      <c r="Y401" s="50"/>
    </row>
    <row r="402" ht="12.75">
      <c r="Y402" s="50"/>
    </row>
    <row r="403" ht="12.75">
      <c r="Y403" s="50"/>
    </row>
    <row r="404" ht="12.75">
      <c r="Y404" s="50"/>
    </row>
    <row r="405" ht="12.75">
      <c r="Y405" s="50"/>
    </row>
    <row r="406" ht="12.75">
      <c r="Y406" s="50"/>
    </row>
    <row r="407" ht="12.75">
      <c r="Y407" s="50"/>
    </row>
    <row r="408" ht="12.75">
      <c r="Y408" s="50"/>
    </row>
    <row r="409" ht="12.75">
      <c r="Y409" s="50"/>
    </row>
    <row r="410" ht="12.75">
      <c r="Y410" s="50"/>
    </row>
    <row r="411" ht="12.75">
      <c r="Y411" s="50"/>
    </row>
    <row r="412" ht="12.75">
      <c r="Y412" s="50"/>
    </row>
    <row r="413" ht="12.75">
      <c r="Y413" s="50"/>
    </row>
    <row r="414" ht="12.75">
      <c r="Y414" s="50"/>
    </row>
    <row r="415" ht="12.75">
      <c r="Y415" s="50"/>
    </row>
    <row r="416" ht="12.75">
      <c r="Y416" s="50"/>
    </row>
    <row r="417" ht="12.75">
      <c r="Y417" s="50"/>
    </row>
    <row r="418" ht="12.75">
      <c r="Y418" s="50"/>
    </row>
    <row r="419" ht="12.75">
      <c r="Y419" s="50"/>
    </row>
    <row r="420" ht="12.75">
      <c r="Y420" s="50"/>
    </row>
    <row r="421" ht="12.75">
      <c r="Y421" s="50"/>
    </row>
    <row r="422" ht="12.75">
      <c r="Y422" s="50"/>
    </row>
    <row r="423" ht="12.75">
      <c r="Y423" s="50"/>
    </row>
    <row r="424" ht="12.75">
      <c r="Y424" s="50"/>
    </row>
    <row r="425" ht="12.75">
      <c r="Y425" s="50"/>
    </row>
    <row r="426" ht="12.75">
      <c r="Y426" s="50"/>
    </row>
    <row r="427" ht="12.75">
      <c r="Y427" s="50"/>
    </row>
    <row r="428" ht="12.75">
      <c r="Y428" s="50"/>
    </row>
    <row r="429" ht="12.75">
      <c r="Y429" s="50"/>
    </row>
    <row r="430" ht="12.75">
      <c r="Y430" s="50"/>
    </row>
    <row r="431" ht="12.75">
      <c r="Y431" s="50"/>
    </row>
    <row r="432" ht="12.75">
      <c r="Y432" s="50"/>
    </row>
    <row r="433" ht="12.75">
      <c r="Y433" s="50"/>
    </row>
    <row r="434" ht="12.75">
      <c r="Y434" s="50"/>
    </row>
    <row r="435" ht="12.75">
      <c r="Y435" s="50"/>
    </row>
    <row r="436" ht="12.75">
      <c r="Y436" s="50"/>
    </row>
    <row r="437" ht="12.75">
      <c r="Y437" s="50"/>
    </row>
    <row r="438" ht="12.75">
      <c r="Y438" s="50"/>
    </row>
    <row r="439" ht="12.75">
      <c r="Y439" s="50"/>
    </row>
    <row r="440" ht="12.75">
      <c r="Y440" s="50"/>
    </row>
    <row r="441" ht="12.75">
      <c r="Y441" s="50"/>
    </row>
    <row r="442" ht="12.75">
      <c r="Y442" s="50"/>
    </row>
    <row r="443" ht="12.75">
      <c r="Y443" s="50"/>
    </row>
    <row r="444" ht="12.75">
      <c r="Y444" s="50"/>
    </row>
    <row r="445" ht="12.75">
      <c r="Y445" s="50"/>
    </row>
    <row r="446" ht="12.75">
      <c r="Y446" s="50"/>
    </row>
    <row r="447" ht="12.75">
      <c r="Y447" s="50"/>
    </row>
    <row r="448" ht="12.75">
      <c r="Y448" s="50"/>
    </row>
    <row r="449" ht="12.75">
      <c r="Y449" s="50"/>
    </row>
    <row r="450" ht="12.75">
      <c r="Y450" s="50"/>
    </row>
    <row r="451" ht="12.75">
      <c r="Y451" s="50"/>
    </row>
    <row r="452" ht="12.75">
      <c r="Y452" s="50"/>
    </row>
    <row r="453" ht="12.75">
      <c r="Y453" s="50"/>
    </row>
    <row r="454" ht="12.75">
      <c r="Y454" s="50"/>
    </row>
    <row r="455" ht="12.75">
      <c r="Y455" s="50"/>
    </row>
    <row r="456" ht="12.75">
      <c r="Y456" s="50"/>
    </row>
    <row r="457" ht="12.75">
      <c r="Y457" s="50"/>
    </row>
    <row r="458" ht="12.75">
      <c r="Y458" s="50"/>
    </row>
    <row r="459" ht="12.75">
      <c r="Y459" s="50"/>
    </row>
    <row r="460" ht="12.75">
      <c r="Y460" s="50"/>
    </row>
    <row r="461" ht="12.75">
      <c r="Y461" s="50"/>
    </row>
    <row r="462" ht="12.75">
      <c r="Y462" s="50"/>
    </row>
    <row r="463" ht="12.75">
      <c r="Y463" s="50"/>
    </row>
    <row r="464" ht="12.75">
      <c r="Y464" s="50"/>
    </row>
    <row r="465" ht="12.75">
      <c r="Y465" s="50"/>
    </row>
    <row r="466" ht="12.75">
      <c r="Y466" s="50"/>
    </row>
    <row r="467" ht="12.75">
      <c r="Y467" s="50"/>
    </row>
    <row r="468" ht="12.75">
      <c r="Y468" s="50"/>
    </row>
    <row r="469" ht="12.75">
      <c r="Y469" s="50"/>
    </row>
    <row r="470" ht="12.75">
      <c r="Y470" s="50"/>
    </row>
    <row r="471" ht="12.75">
      <c r="Y471" s="50"/>
    </row>
    <row r="472" ht="12.75">
      <c r="Y472" s="50"/>
    </row>
    <row r="473" ht="12.75">
      <c r="Y473" s="50"/>
    </row>
    <row r="474" ht="12.75">
      <c r="Y474" s="50"/>
    </row>
    <row r="475" ht="12.75">
      <c r="Y475" s="50"/>
    </row>
    <row r="476" ht="12.75">
      <c r="Y476" s="50"/>
    </row>
    <row r="477" ht="12.75">
      <c r="Y477" s="50"/>
    </row>
    <row r="478" ht="12.75">
      <c r="Y478" s="50"/>
    </row>
    <row r="479" ht="12.75">
      <c r="Y479" s="50"/>
    </row>
    <row r="480" ht="12.75">
      <c r="Y480" s="50"/>
    </row>
    <row r="481" ht="12.75">
      <c r="Y481" s="50"/>
    </row>
    <row r="482" ht="12.75">
      <c r="Y482" s="50"/>
    </row>
    <row r="483" ht="12.75">
      <c r="Y483" s="50"/>
    </row>
    <row r="484" ht="12.75">
      <c r="Y484" s="50"/>
    </row>
    <row r="485" ht="12.75">
      <c r="Y485" s="50"/>
    </row>
    <row r="486" ht="12.75">
      <c r="Y486" s="50"/>
    </row>
    <row r="487" ht="12.75">
      <c r="Y487" s="50"/>
    </row>
    <row r="488" ht="12.75">
      <c r="Y488" s="50"/>
    </row>
    <row r="489" ht="12.75">
      <c r="Y489" s="50"/>
    </row>
    <row r="490" ht="12.75">
      <c r="Y490" s="50"/>
    </row>
    <row r="491" ht="12.75">
      <c r="Y491" s="50"/>
    </row>
    <row r="492" ht="12.75">
      <c r="Y492" s="50"/>
    </row>
    <row r="493" ht="12.75">
      <c r="Y493" s="50"/>
    </row>
    <row r="494" ht="12.75">
      <c r="Y494" s="50"/>
    </row>
    <row r="495" ht="12.75">
      <c r="Y495" s="50"/>
    </row>
    <row r="496" ht="12.75">
      <c r="Y496" s="50"/>
    </row>
    <row r="497" ht="12.75">
      <c r="Y497" s="50"/>
    </row>
    <row r="498" ht="12.75">
      <c r="Y498" s="50"/>
    </row>
    <row r="499" ht="12.75">
      <c r="Y499" s="50"/>
    </row>
    <row r="500" ht="12.75">
      <c r="Y500" s="50"/>
    </row>
    <row r="501" ht="12.75">
      <c r="Y501" s="50"/>
    </row>
    <row r="502" ht="12.75">
      <c r="Y502" s="50"/>
    </row>
    <row r="503" ht="12.75">
      <c r="Y503" s="50"/>
    </row>
    <row r="504" ht="12.75">
      <c r="Y504" s="50"/>
    </row>
    <row r="505" ht="12.75">
      <c r="Y505" s="50"/>
    </row>
    <row r="506" ht="12.75">
      <c r="Y506" s="50"/>
    </row>
    <row r="507" ht="12.75">
      <c r="Y507" s="50"/>
    </row>
    <row r="508" ht="12.75">
      <c r="Y508" s="50"/>
    </row>
    <row r="509" ht="12.75">
      <c r="Y509" s="50"/>
    </row>
    <row r="510" ht="12.75">
      <c r="Y510" s="50"/>
    </row>
    <row r="511" ht="12.75">
      <c r="Y511" s="50"/>
    </row>
    <row r="512" ht="12.75">
      <c r="Y512" s="50"/>
    </row>
    <row r="513" ht="12.75">
      <c r="Y513" s="50"/>
    </row>
    <row r="514" ht="12.75">
      <c r="Y514" s="50"/>
    </row>
    <row r="515" ht="12.75">
      <c r="Y515" s="50"/>
    </row>
    <row r="516" ht="12.75">
      <c r="Y516" s="50"/>
    </row>
    <row r="517" ht="12.75">
      <c r="Y517" s="50"/>
    </row>
    <row r="518" ht="12.75">
      <c r="Y518" s="50"/>
    </row>
    <row r="519" ht="12.75">
      <c r="Y519" s="50"/>
    </row>
    <row r="520" ht="12.75">
      <c r="Y520" s="50"/>
    </row>
    <row r="521" ht="12.75">
      <c r="Y521" s="50"/>
    </row>
    <row r="522" ht="12.75">
      <c r="Y522" s="50"/>
    </row>
    <row r="523" ht="12.75">
      <c r="Y523" s="50"/>
    </row>
    <row r="524" ht="12.75">
      <c r="Y524" s="50"/>
    </row>
    <row r="525" ht="12.75">
      <c r="Y525" s="50"/>
    </row>
    <row r="526" ht="12.75">
      <c r="Y526" s="50"/>
    </row>
    <row r="527" ht="12.75">
      <c r="Y527" s="50"/>
    </row>
    <row r="528" ht="12.75">
      <c r="Y528" s="50"/>
    </row>
    <row r="529" ht="12.75">
      <c r="Y529" s="50"/>
    </row>
    <row r="530" ht="12.75">
      <c r="Y530" s="50"/>
    </row>
    <row r="531" ht="12.75">
      <c r="Y531" s="50"/>
    </row>
    <row r="532" ht="12.75">
      <c r="Y532" s="50"/>
    </row>
    <row r="533" ht="12.75">
      <c r="Y533" s="50"/>
    </row>
    <row r="534" ht="12.75">
      <c r="Y534" s="50"/>
    </row>
    <row r="535" ht="12.75">
      <c r="Y535" s="50"/>
    </row>
    <row r="536" ht="12.75">
      <c r="Y536" s="50"/>
    </row>
    <row r="537" ht="12.75">
      <c r="Y537" s="50"/>
    </row>
    <row r="538" ht="12.75">
      <c r="Y538" s="50"/>
    </row>
    <row r="539" ht="12.75">
      <c r="Y539" s="50"/>
    </row>
    <row r="540" ht="12.75">
      <c r="Y540" s="50"/>
    </row>
    <row r="541" ht="12.75">
      <c r="Y541" s="50"/>
    </row>
    <row r="542" ht="12.75">
      <c r="Y542" s="50"/>
    </row>
    <row r="543" ht="12.75">
      <c r="Y543" s="50"/>
    </row>
    <row r="544" ht="12.75">
      <c r="Y544" s="50"/>
    </row>
    <row r="545" ht="12.75">
      <c r="Y545" s="50"/>
    </row>
    <row r="546" ht="12.75">
      <c r="Y546" s="50"/>
    </row>
    <row r="547" ht="12.75">
      <c r="Y547" s="50"/>
    </row>
    <row r="548" ht="12.75">
      <c r="Y548" s="50"/>
    </row>
    <row r="549" ht="12.75">
      <c r="Y549" s="50"/>
    </row>
    <row r="550" ht="12.75">
      <c r="Y550" s="50"/>
    </row>
    <row r="551" ht="12.75">
      <c r="Y551" s="50"/>
    </row>
    <row r="552" ht="12.75">
      <c r="Y552" s="50"/>
    </row>
    <row r="553" ht="12.75">
      <c r="Y553" s="50"/>
    </row>
    <row r="554" ht="12.75">
      <c r="Y554" s="50"/>
    </row>
    <row r="555" ht="12.75">
      <c r="Y555" s="50"/>
    </row>
    <row r="556" ht="12.75">
      <c r="Y556" s="50"/>
    </row>
    <row r="557" ht="12.75">
      <c r="Y557" s="50"/>
    </row>
    <row r="558" ht="12.75">
      <c r="Y558" s="50"/>
    </row>
    <row r="559" ht="12.75">
      <c r="Y559" s="50"/>
    </row>
    <row r="560" ht="12.75">
      <c r="Y560" s="50"/>
    </row>
    <row r="561" ht="12.75">
      <c r="Y561" s="50"/>
    </row>
    <row r="562" ht="12.75">
      <c r="Y562" s="50"/>
    </row>
    <row r="563" ht="12.75">
      <c r="Y563" s="50"/>
    </row>
    <row r="564" ht="12.75">
      <c r="Y564" s="50"/>
    </row>
    <row r="565" ht="12.75">
      <c r="Y565" s="50"/>
    </row>
    <row r="566" ht="12.75">
      <c r="Y566" s="50"/>
    </row>
    <row r="567" ht="12.75">
      <c r="Y567" s="50"/>
    </row>
    <row r="568" ht="12.75">
      <c r="Y568" s="50"/>
    </row>
    <row r="569" ht="12.75">
      <c r="Y569" s="50"/>
    </row>
    <row r="570" ht="12.75">
      <c r="Y570" s="50"/>
    </row>
    <row r="571" ht="12.75">
      <c r="Y571" s="50"/>
    </row>
    <row r="572" ht="12.75">
      <c r="Y572" s="50"/>
    </row>
    <row r="573" ht="12.75">
      <c r="Y573" s="50"/>
    </row>
    <row r="574" ht="12.75">
      <c r="Y574" s="50"/>
    </row>
    <row r="575" ht="12.75">
      <c r="Y575" s="50"/>
    </row>
    <row r="576" ht="12.75">
      <c r="Y576" s="50"/>
    </row>
    <row r="577" ht="12.75">
      <c r="Y577" s="50"/>
    </row>
    <row r="578" ht="12.75">
      <c r="Y578" s="50"/>
    </row>
    <row r="579" ht="12.75">
      <c r="Y579" s="50"/>
    </row>
    <row r="580" ht="12.75">
      <c r="Y580" s="50"/>
    </row>
    <row r="581" ht="12.75">
      <c r="Y581" s="50"/>
    </row>
    <row r="582" ht="12.75">
      <c r="Y582" s="50"/>
    </row>
    <row r="583" ht="12.75">
      <c r="Y583" s="50"/>
    </row>
    <row r="584" ht="12.75">
      <c r="Y584" s="50"/>
    </row>
    <row r="585" ht="12.75">
      <c r="Y585" s="50"/>
    </row>
    <row r="586" ht="12.75">
      <c r="Y586" s="50"/>
    </row>
    <row r="587" ht="12.75">
      <c r="Y587" s="50"/>
    </row>
    <row r="588" ht="12.75">
      <c r="Y588" s="50"/>
    </row>
    <row r="589" ht="12.75">
      <c r="Y589" s="50"/>
    </row>
    <row r="590" ht="12.75">
      <c r="Y590" s="50"/>
    </row>
    <row r="591" ht="12.75">
      <c r="Y591" s="50"/>
    </row>
    <row r="592" ht="12.75">
      <c r="Y592" s="50"/>
    </row>
    <row r="593" ht="12.75">
      <c r="Y593" s="50"/>
    </row>
    <row r="594" ht="12.75">
      <c r="Y594" s="50"/>
    </row>
    <row r="595" ht="12.75">
      <c r="Y595" s="50"/>
    </row>
    <row r="596" ht="12.75">
      <c r="Y596" s="50"/>
    </row>
    <row r="597" ht="12.75">
      <c r="Y597" s="50"/>
    </row>
    <row r="598" ht="12.75">
      <c r="Y598" s="50"/>
    </row>
    <row r="599" ht="12.75">
      <c r="Y599" s="50"/>
    </row>
    <row r="600" ht="12.75">
      <c r="Y600" s="50"/>
    </row>
    <row r="601" ht="12.75">
      <c r="Y601" s="50"/>
    </row>
    <row r="602" ht="12.75">
      <c r="Y602" s="50"/>
    </row>
    <row r="603" ht="12.75">
      <c r="Y603" s="50"/>
    </row>
    <row r="604" ht="12.75">
      <c r="Y604" s="50"/>
    </row>
    <row r="605" ht="12.75">
      <c r="Y605" s="50"/>
    </row>
    <row r="606" ht="12.75">
      <c r="Y606" s="50"/>
    </row>
    <row r="607" ht="12.75">
      <c r="Y607" s="50"/>
    </row>
    <row r="608" ht="12.75">
      <c r="Y608" s="50"/>
    </row>
    <row r="609" ht="12.75">
      <c r="Y609" s="50"/>
    </row>
    <row r="610" ht="12.75">
      <c r="Y610" s="50"/>
    </row>
    <row r="611" ht="12.75">
      <c r="Y611" s="50"/>
    </row>
    <row r="612" ht="12.75">
      <c r="Y612" s="50"/>
    </row>
    <row r="613" ht="12.75">
      <c r="Y613" s="50"/>
    </row>
    <row r="614" ht="12.75">
      <c r="Y614" s="50"/>
    </row>
    <row r="615" ht="12.75">
      <c r="Y615" s="50"/>
    </row>
    <row r="616" ht="12.75">
      <c r="Y616" s="50"/>
    </row>
    <row r="617" ht="12.75">
      <c r="Y617" s="50"/>
    </row>
    <row r="618" ht="12.75">
      <c r="Y618" s="50"/>
    </row>
    <row r="619" ht="12.75">
      <c r="Y619" s="50"/>
    </row>
    <row r="620" ht="12.75">
      <c r="Y620" s="50"/>
    </row>
    <row r="621" ht="12.75">
      <c r="Y621" s="50"/>
    </row>
    <row r="622" ht="12.75">
      <c r="Y622" s="50"/>
    </row>
    <row r="623" ht="12.75">
      <c r="Y623" s="50"/>
    </row>
    <row r="624" ht="12.75">
      <c r="Y624" s="50"/>
    </row>
    <row r="625" ht="12.75">
      <c r="Y625" s="50"/>
    </row>
    <row r="626" ht="12.75">
      <c r="Y626" s="50"/>
    </row>
    <row r="627" ht="12.75">
      <c r="Y627" s="50"/>
    </row>
    <row r="628" ht="12.75">
      <c r="Y628" s="50"/>
    </row>
    <row r="629" ht="12.75">
      <c r="Y629" s="50"/>
    </row>
    <row r="630" ht="12.75">
      <c r="Y630" s="50"/>
    </row>
    <row r="631" ht="12.75">
      <c r="Y631" s="50"/>
    </row>
    <row r="632" ht="12.75">
      <c r="Y632" s="50"/>
    </row>
    <row r="633" ht="12.75">
      <c r="Y633" s="50"/>
    </row>
    <row r="634" ht="12.75">
      <c r="Y634" s="50"/>
    </row>
    <row r="635" ht="12.75">
      <c r="Y635" s="50"/>
    </row>
    <row r="636" ht="12.75">
      <c r="Y636" s="50"/>
    </row>
    <row r="637" ht="12.75">
      <c r="Y637" s="50"/>
    </row>
    <row r="638" ht="12.75">
      <c r="Y638" s="50"/>
    </row>
    <row r="639" ht="12.75">
      <c r="Y639" s="50"/>
    </row>
    <row r="640" ht="12.75">
      <c r="Y640" s="50"/>
    </row>
    <row r="641" ht="12.75">
      <c r="Y641" s="50"/>
    </row>
    <row r="642" ht="12.75">
      <c r="Y642" s="50"/>
    </row>
    <row r="643" ht="12.75">
      <c r="Y643" s="50"/>
    </row>
    <row r="644" ht="12.75">
      <c r="Y644" s="50"/>
    </row>
    <row r="645" ht="12.75">
      <c r="Y645" s="50"/>
    </row>
    <row r="646" ht="12.75">
      <c r="Y646" s="50"/>
    </row>
    <row r="647" ht="12.75">
      <c r="Y647" s="50"/>
    </row>
    <row r="648" ht="12.75">
      <c r="Y648" s="50"/>
    </row>
    <row r="649" ht="12.75">
      <c r="Y649" s="50"/>
    </row>
    <row r="650" ht="12.75">
      <c r="Y650" s="50"/>
    </row>
    <row r="651" ht="12.75">
      <c r="Y651" s="50"/>
    </row>
    <row r="652" ht="12.75">
      <c r="Y652" s="50"/>
    </row>
    <row r="653" ht="12.75">
      <c r="Y653" s="50"/>
    </row>
    <row r="654" ht="12.75">
      <c r="Y654" s="50"/>
    </row>
    <row r="655" ht="12.75">
      <c r="Y655" s="50"/>
    </row>
    <row r="656" ht="12.75">
      <c r="Y656" s="50"/>
    </row>
    <row r="657" ht="12.75">
      <c r="Y657" s="50"/>
    </row>
    <row r="658" ht="12.75">
      <c r="Y658" s="50"/>
    </row>
    <row r="659" ht="12.75">
      <c r="Y659" s="50"/>
    </row>
    <row r="660" ht="12.75">
      <c r="Y660" s="50"/>
    </row>
    <row r="661" ht="12.75">
      <c r="Y661" s="50"/>
    </row>
    <row r="662" ht="12.75">
      <c r="Y662" s="50"/>
    </row>
    <row r="663" ht="12.75">
      <c r="Y663" s="50"/>
    </row>
    <row r="664" ht="12.75">
      <c r="Y664" s="50"/>
    </row>
    <row r="665" ht="12.75">
      <c r="Y665" s="50"/>
    </row>
    <row r="666" ht="12.75">
      <c r="Y666" s="50"/>
    </row>
    <row r="667" ht="12.75">
      <c r="Y667" s="50"/>
    </row>
    <row r="668" ht="12.75">
      <c r="Y668" s="50"/>
    </row>
    <row r="669" ht="12.75">
      <c r="Y669" s="50"/>
    </row>
    <row r="670" ht="12.75">
      <c r="Y670" s="50"/>
    </row>
    <row r="671" ht="12.75">
      <c r="Y671" s="50"/>
    </row>
    <row r="672" ht="12.75">
      <c r="Y672" s="50"/>
    </row>
    <row r="673" ht="12.75">
      <c r="Y673" s="50"/>
    </row>
    <row r="674" ht="12.75">
      <c r="Y674" s="50"/>
    </row>
    <row r="675" ht="12.75">
      <c r="Y675" s="50"/>
    </row>
    <row r="676" ht="12.75">
      <c r="Y676" s="50"/>
    </row>
    <row r="677" ht="12.75">
      <c r="Y677" s="50"/>
    </row>
    <row r="678" ht="12.75">
      <c r="Y678" s="50"/>
    </row>
    <row r="679" ht="12.75">
      <c r="Y679" s="50"/>
    </row>
    <row r="680" ht="12.75">
      <c r="Y680" s="50"/>
    </row>
    <row r="681" ht="12.75">
      <c r="Y681" s="50"/>
    </row>
    <row r="682" ht="12.75">
      <c r="Y682" s="50"/>
    </row>
    <row r="683" ht="12.75">
      <c r="Y683" s="50"/>
    </row>
    <row r="684" ht="12.75">
      <c r="Y684" s="50"/>
    </row>
    <row r="685" ht="12.75">
      <c r="Y685" s="50"/>
    </row>
    <row r="686" ht="12.75">
      <c r="Y686" s="50"/>
    </row>
    <row r="687" ht="12.75">
      <c r="Y687" s="50"/>
    </row>
    <row r="688" ht="12.75">
      <c r="Y688" s="50"/>
    </row>
    <row r="689" ht="12.75">
      <c r="Y689" s="50"/>
    </row>
    <row r="690" ht="12.75">
      <c r="Y690" s="50"/>
    </row>
    <row r="691" ht="12.75">
      <c r="Y691" s="50"/>
    </row>
    <row r="692" ht="12.75">
      <c r="Y692" s="50"/>
    </row>
    <row r="693" ht="12.75">
      <c r="Y693" s="50"/>
    </row>
    <row r="694" ht="12.75">
      <c r="Y694" s="50"/>
    </row>
    <row r="695" ht="12.75">
      <c r="Y695" s="50"/>
    </row>
    <row r="696" ht="12.75">
      <c r="Y696" s="50"/>
    </row>
    <row r="697" ht="12.75">
      <c r="Y697" s="50"/>
    </row>
    <row r="698" ht="12.75">
      <c r="Y698" s="50"/>
    </row>
    <row r="699" ht="12.75">
      <c r="Y699" s="50"/>
    </row>
    <row r="700" ht="12.75">
      <c r="Y700" s="50"/>
    </row>
    <row r="701" ht="12.75">
      <c r="Y701" s="50"/>
    </row>
    <row r="702" ht="12.75">
      <c r="Y702" s="50"/>
    </row>
    <row r="703" ht="12.75">
      <c r="Y703" s="50"/>
    </row>
    <row r="704" ht="12.75">
      <c r="Y704" s="50"/>
    </row>
    <row r="705" ht="12.75">
      <c r="Y705" s="50"/>
    </row>
    <row r="706" ht="12.75">
      <c r="Y706" s="50"/>
    </row>
    <row r="707" ht="12.75">
      <c r="Y707" s="50"/>
    </row>
    <row r="708" ht="12.75">
      <c r="Y708" s="50"/>
    </row>
    <row r="709" ht="12.75">
      <c r="Y709" s="50"/>
    </row>
    <row r="710" ht="12.75">
      <c r="Y710" s="50"/>
    </row>
    <row r="711" ht="12.75">
      <c r="Y711" s="50"/>
    </row>
    <row r="712" ht="12.75">
      <c r="Y712" s="50"/>
    </row>
    <row r="713" ht="12.75">
      <c r="Y713" s="50"/>
    </row>
    <row r="714" ht="12.75">
      <c r="Y714" s="50"/>
    </row>
    <row r="715" ht="12.75">
      <c r="Y715" s="50"/>
    </row>
    <row r="716" ht="12.75">
      <c r="Y716" s="50"/>
    </row>
    <row r="717" ht="12.75">
      <c r="Y717" s="50"/>
    </row>
    <row r="718" ht="12.75">
      <c r="Y718" s="50"/>
    </row>
    <row r="719" ht="12.75">
      <c r="Y719" s="50"/>
    </row>
    <row r="720" ht="12.75">
      <c r="Y720" s="50"/>
    </row>
    <row r="721" ht="12.75">
      <c r="Y721" s="50"/>
    </row>
    <row r="722" ht="12.75">
      <c r="Y722" s="50"/>
    </row>
    <row r="723" ht="12.75">
      <c r="Y723" s="50"/>
    </row>
    <row r="724" ht="12.75">
      <c r="Y724" s="50"/>
    </row>
    <row r="725" ht="12.75">
      <c r="Y725" s="50"/>
    </row>
    <row r="726" ht="12.75">
      <c r="Y726" s="50"/>
    </row>
    <row r="727" ht="12.75">
      <c r="Y727" s="50"/>
    </row>
    <row r="728" ht="12.75">
      <c r="Y728" s="50"/>
    </row>
    <row r="729" ht="12.75">
      <c r="Y729" s="50"/>
    </row>
    <row r="730" ht="12.75">
      <c r="Y730" s="50"/>
    </row>
    <row r="731" ht="12.75">
      <c r="Y731" s="50"/>
    </row>
    <row r="732" ht="12.75">
      <c r="Y732" s="50"/>
    </row>
    <row r="733" ht="12.75">
      <c r="Y733" s="50"/>
    </row>
    <row r="734" ht="12.75">
      <c r="Y734" s="50"/>
    </row>
    <row r="735" ht="12.75">
      <c r="Y735" s="50"/>
    </row>
    <row r="736" ht="12.75">
      <c r="Y736" s="50"/>
    </row>
    <row r="737" ht="12.75">
      <c r="Y737" s="50"/>
    </row>
    <row r="738" ht="12.75">
      <c r="Y738" s="50"/>
    </row>
    <row r="739" ht="12.75">
      <c r="Y739" s="50"/>
    </row>
    <row r="740" ht="12.75">
      <c r="Y740" s="50"/>
    </row>
    <row r="741" ht="12.75">
      <c r="Y741" s="50"/>
    </row>
    <row r="742" ht="12.75">
      <c r="Y742" s="50"/>
    </row>
    <row r="743" ht="12.75">
      <c r="Y743" s="50"/>
    </row>
    <row r="744" ht="12.75">
      <c r="Y744" s="50"/>
    </row>
    <row r="745" ht="12.75">
      <c r="Y745" s="50"/>
    </row>
    <row r="746" ht="12.75">
      <c r="Y746" s="50"/>
    </row>
    <row r="747" ht="12.75">
      <c r="Y747" s="50"/>
    </row>
    <row r="748" ht="12.75">
      <c r="Y748" s="50"/>
    </row>
    <row r="749" ht="12.75">
      <c r="Y749" s="50"/>
    </row>
    <row r="750" ht="12.75">
      <c r="Y750" s="50"/>
    </row>
    <row r="751" ht="12.75">
      <c r="Y751" s="50"/>
    </row>
    <row r="752" ht="12.75">
      <c r="Y752" s="50"/>
    </row>
    <row r="753" ht="12.75">
      <c r="Y753" s="50"/>
    </row>
    <row r="754" ht="12.75">
      <c r="Y754" s="50"/>
    </row>
    <row r="755" ht="12.75">
      <c r="Y755" s="50"/>
    </row>
    <row r="756" ht="12.75">
      <c r="Y756" s="50"/>
    </row>
    <row r="757" ht="12.75">
      <c r="Y757" s="50"/>
    </row>
    <row r="758" ht="12.75">
      <c r="Y758" s="50"/>
    </row>
    <row r="759" ht="12.75">
      <c r="Y759" s="50"/>
    </row>
    <row r="760" ht="12.75">
      <c r="Y760" s="50"/>
    </row>
    <row r="761" ht="12.75">
      <c r="Y761" s="50"/>
    </row>
    <row r="762" ht="12.75">
      <c r="Y762" s="50"/>
    </row>
    <row r="763" ht="12.75">
      <c r="Y763" s="50"/>
    </row>
    <row r="764" ht="12.75">
      <c r="Y764" s="50"/>
    </row>
    <row r="765" ht="12.75">
      <c r="Y765" s="50"/>
    </row>
    <row r="766" ht="12.75">
      <c r="Y766" s="50"/>
    </row>
    <row r="767" ht="12.75">
      <c r="Y767" s="50"/>
    </row>
    <row r="768" ht="12.75">
      <c r="Y768" s="50"/>
    </row>
    <row r="769" ht="12.75">
      <c r="Y769" s="50"/>
    </row>
    <row r="770" ht="12.75">
      <c r="Y770" s="50"/>
    </row>
    <row r="771" ht="12.75">
      <c r="Y771" s="50"/>
    </row>
    <row r="772" ht="12.75">
      <c r="Y772" s="50"/>
    </row>
    <row r="773" ht="12.75">
      <c r="Y773" s="50"/>
    </row>
    <row r="774" ht="12.75">
      <c r="Y774" s="50"/>
    </row>
    <row r="775" ht="12.75">
      <c r="Y775" s="50"/>
    </row>
    <row r="776" ht="12.75">
      <c r="Y776" s="50"/>
    </row>
    <row r="777" ht="12.75">
      <c r="Y777" s="50"/>
    </row>
    <row r="778" ht="12.75">
      <c r="Y778" s="50"/>
    </row>
    <row r="779" ht="12.75">
      <c r="Y779" s="50"/>
    </row>
    <row r="780" ht="12.75">
      <c r="Y780" s="50"/>
    </row>
    <row r="781" ht="12.75">
      <c r="Y781" s="50"/>
    </row>
    <row r="782" ht="12.75">
      <c r="Y782" s="50"/>
    </row>
    <row r="783" ht="12.75">
      <c r="Y783" s="50"/>
    </row>
    <row r="784" ht="12.75">
      <c r="Y784" s="50"/>
    </row>
    <row r="785" ht="12.75">
      <c r="Y785" s="50"/>
    </row>
    <row r="786" ht="12.75">
      <c r="Y786" s="50"/>
    </row>
    <row r="787" ht="12.75">
      <c r="Y787" s="50"/>
    </row>
    <row r="788" ht="12.75">
      <c r="Y788" s="50"/>
    </row>
    <row r="789" ht="12.75">
      <c r="Y789" s="50"/>
    </row>
    <row r="790" ht="12.75">
      <c r="Y790" s="50"/>
    </row>
    <row r="791" ht="12.75">
      <c r="Y791" s="50"/>
    </row>
    <row r="792" ht="12.75">
      <c r="Y792" s="50"/>
    </row>
    <row r="793" ht="12.75">
      <c r="Y793" s="50"/>
    </row>
    <row r="794" ht="12.75">
      <c r="Y794" s="50"/>
    </row>
    <row r="795" ht="12.75">
      <c r="Y795" s="50"/>
    </row>
    <row r="796" ht="12.75">
      <c r="Y796" s="50"/>
    </row>
    <row r="797" ht="12.75">
      <c r="Y797" s="50"/>
    </row>
    <row r="798" ht="12.75">
      <c r="Y798" s="50"/>
    </row>
    <row r="799" ht="12.75">
      <c r="Y799" s="50"/>
    </row>
    <row r="800" ht="12.75">
      <c r="Y800" s="50"/>
    </row>
    <row r="801" ht="12.75">
      <c r="Y801" s="50"/>
    </row>
    <row r="802" ht="12.75">
      <c r="Y802" s="50"/>
    </row>
    <row r="803" ht="12.75">
      <c r="Y803" s="50"/>
    </row>
    <row r="804" ht="12.75">
      <c r="Y804" s="50"/>
    </row>
    <row r="805" ht="12.75">
      <c r="Y805" s="50"/>
    </row>
    <row r="806" ht="12.75">
      <c r="Y806" s="50"/>
    </row>
    <row r="807" ht="12.75">
      <c r="Y807" s="50"/>
    </row>
    <row r="808" ht="12.75">
      <c r="Y808" s="50"/>
    </row>
    <row r="809" ht="12.75">
      <c r="Y809" s="50"/>
    </row>
    <row r="810" ht="12.75">
      <c r="Y810" s="50"/>
    </row>
    <row r="811" ht="12.75">
      <c r="Y811" s="50"/>
    </row>
    <row r="812" ht="12.75">
      <c r="Y812" s="50"/>
    </row>
    <row r="813" ht="12.75">
      <c r="Y813" s="50"/>
    </row>
    <row r="814" ht="12.75">
      <c r="Y814" s="50"/>
    </row>
    <row r="815" ht="12.75">
      <c r="Y815" s="50"/>
    </row>
    <row r="816" ht="12.75">
      <c r="Y816" s="50"/>
    </row>
    <row r="817" ht="12.75">
      <c r="Y817" s="50"/>
    </row>
    <row r="818" ht="12.75">
      <c r="Y818" s="50"/>
    </row>
    <row r="819" ht="12.75">
      <c r="Y819" s="50"/>
    </row>
    <row r="820" ht="12.75">
      <c r="Y820" s="50"/>
    </row>
    <row r="821" ht="12.75">
      <c r="Y821" s="50"/>
    </row>
    <row r="822" ht="12.75">
      <c r="Y822" s="50"/>
    </row>
    <row r="823" ht="12.75">
      <c r="Y823" s="50"/>
    </row>
    <row r="824" ht="12.75">
      <c r="Y824" s="50"/>
    </row>
    <row r="825" ht="12.75">
      <c r="Y825" s="50"/>
    </row>
    <row r="826" ht="12.75">
      <c r="Y826" s="50"/>
    </row>
    <row r="827" ht="12.75">
      <c r="Y827" s="50"/>
    </row>
    <row r="828" ht="12.75">
      <c r="Y828" s="50"/>
    </row>
    <row r="829" ht="12.75">
      <c r="Y829" s="50"/>
    </row>
    <row r="830" ht="12.75">
      <c r="Y830" s="50"/>
    </row>
    <row r="831" ht="12.75">
      <c r="Y831" s="50"/>
    </row>
    <row r="832" ht="12.75">
      <c r="Y832" s="50"/>
    </row>
    <row r="833" ht="12.75">
      <c r="Y833" s="50"/>
    </row>
    <row r="834" ht="12.75">
      <c r="Y834" s="50"/>
    </row>
    <row r="835" ht="12.75">
      <c r="Y835" s="50"/>
    </row>
    <row r="836" ht="12.75">
      <c r="Y836" s="50"/>
    </row>
    <row r="837" ht="12.75">
      <c r="Y837" s="50"/>
    </row>
    <row r="838" ht="12.75">
      <c r="Y838" s="50"/>
    </row>
    <row r="839" ht="12.75">
      <c r="Y839" s="50"/>
    </row>
    <row r="840" ht="12.75">
      <c r="Y840" s="50"/>
    </row>
    <row r="841" ht="12.75">
      <c r="Y841" s="50"/>
    </row>
    <row r="842" ht="12.75">
      <c r="Y842" s="50"/>
    </row>
    <row r="843" ht="12.75">
      <c r="Y843" s="50"/>
    </row>
    <row r="844" ht="12.75">
      <c r="Y844" s="50"/>
    </row>
    <row r="845" ht="12.75">
      <c r="Y845" s="50"/>
    </row>
    <row r="846" ht="12.75">
      <c r="Y846" s="50"/>
    </row>
    <row r="847" ht="12.75">
      <c r="Y847" s="50"/>
    </row>
    <row r="848" ht="12.75">
      <c r="Y848" s="50"/>
    </row>
    <row r="849" ht="12.75">
      <c r="Y849" s="50"/>
    </row>
    <row r="850" ht="12.75">
      <c r="Y850" s="50"/>
    </row>
    <row r="851" ht="12.75">
      <c r="Y851" s="50"/>
    </row>
    <row r="852" ht="12.75">
      <c r="Y852" s="50"/>
    </row>
    <row r="853" ht="12.75">
      <c r="Y853" s="50"/>
    </row>
    <row r="854" ht="12.75">
      <c r="Y854" s="50"/>
    </row>
    <row r="855" ht="12.75">
      <c r="Y855" s="50"/>
    </row>
    <row r="856" ht="12.75">
      <c r="Y856" s="50"/>
    </row>
    <row r="857" ht="12.75">
      <c r="Y857" s="50"/>
    </row>
    <row r="858" ht="12.75">
      <c r="Y858" s="50"/>
    </row>
    <row r="859" ht="12.75">
      <c r="Y859" s="50"/>
    </row>
    <row r="860" ht="12.75">
      <c r="Y860" s="50"/>
    </row>
    <row r="861" ht="12.75">
      <c r="Y861" s="50"/>
    </row>
    <row r="862" ht="12.75">
      <c r="Y862" s="50"/>
    </row>
    <row r="863" ht="12.75">
      <c r="Y863" s="50"/>
    </row>
    <row r="864" ht="12.75">
      <c r="Y864" s="50"/>
    </row>
    <row r="865" ht="12.75">
      <c r="Y865" s="50"/>
    </row>
    <row r="866" ht="12.75">
      <c r="Y866" s="50"/>
    </row>
    <row r="867" ht="12.75">
      <c r="Y867" s="50"/>
    </row>
    <row r="868" ht="12.75">
      <c r="Y868" s="50"/>
    </row>
    <row r="869" ht="12.75">
      <c r="Y869" s="50"/>
    </row>
    <row r="870" ht="12.75">
      <c r="Y870" s="50"/>
    </row>
    <row r="871" ht="12.75">
      <c r="Y871" s="50"/>
    </row>
    <row r="872" ht="12.75">
      <c r="Y872" s="50"/>
    </row>
    <row r="873" ht="12.75">
      <c r="Y873" s="50"/>
    </row>
    <row r="874" ht="12.75">
      <c r="Y874" s="50"/>
    </row>
    <row r="875" ht="12.75">
      <c r="Y875" s="50"/>
    </row>
    <row r="876" ht="12.75">
      <c r="Y876" s="50"/>
    </row>
    <row r="877" ht="12.75">
      <c r="Y877" s="50"/>
    </row>
    <row r="878" ht="12.75">
      <c r="Y878" s="50"/>
    </row>
    <row r="879" ht="12.75">
      <c r="Y879" s="50"/>
    </row>
    <row r="880" ht="12.75">
      <c r="Y880" s="50"/>
    </row>
    <row r="881" ht="12.75">
      <c r="Y881" s="50"/>
    </row>
    <row r="882" ht="12.75">
      <c r="Y882" s="50"/>
    </row>
    <row r="883" ht="12.75">
      <c r="Y883" s="50"/>
    </row>
    <row r="884" ht="12.75">
      <c r="Y884" s="50"/>
    </row>
    <row r="885" ht="12.75">
      <c r="Y885" s="50"/>
    </row>
    <row r="886" ht="12.75">
      <c r="Y886" s="50"/>
    </row>
    <row r="887" ht="12.75">
      <c r="Y887" s="50"/>
    </row>
    <row r="888" ht="12.75">
      <c r="Y888" s="50"/>
    </row>
    <row r="889" ht="12.75">
      <c r="Y889" s="50"/>
    </row>
    <row r="890" ht="12.75">
      <c r="Y890" s="50"/>
    </row>
    <row r="891" ht="12.75">
      <c r="Y891" s="50"/>
    </row>
    <row r="892" ht="12.75">
      <c r="Y892" s="50"/>
    </row>
    <row r="893" ht="12.75">
      <c r="Y893" s="50"/>
    </row>
    <row r="894" ht="12.75">
      <c r="Y894" s="50"/>
    </row>
    <row r="895" ht="12.75">
      <c r="Y895" s="50"/>
    </row>
    <row r="896" ht="12.75">
      <c r="Y896" s="50"/>
    </row>
    <row r="897" ht="12.75">
      <c r="Y897" s="50"/>
    </row>
    <row r="898" ht="12.75">
      <c r="Y898" s="50"/>
    </row>
    <row r="899" ht="12.75">
      <c r="Y899" s="50"/>
    </row>
    <row r="900" ht="12.75">
      <c r="Y900" s="50"/>
    </row>
    <row r="901" ht="12.75">
      <c r="Y901" s="50"/>
    </row>
    <row r="902" ht="12.75">
      <c r="Y902" s="50"/>
    </row>
    <row r="903" ht="12.75">
      <c r="Y903" s="50"/>
    </row>
    <row r="904" ht="12.75">
      <c r="Y904" s="50"/>
    </row>
    <row r="905" ht="12.75">
      <c r="Y905" s="50"/>
    </row>
    <row r="906" ht="12.75">
      <c r="Y906" s="50"/>
    </row>
    <row r="907" ht="12.75">
      <c r="Y907" s="50"/>
    </row>
    <row r="908" ht="12.75">
      <c r="Y908" s="50"/>
    </row>
    <row r="909" ht="12.75">
      <c r="Y909" s="50"/>
    </row>
    <row r="910" ht="12.75">
      <c r="Y910" s="50"/>
    </row>
    <row r="911" ht="12.75">
      <c r="Y911" s="50"/>
    </row>
    <row r="912" ht="12.75">
      <c r="Y912" s="50"/>
    </row>
    <row r="913" ht="12.75">
      <c r="Y913" s="50"/>
    </row>
    <row r="914" ht="12.75">
      <c r="Y914" s="50"/>
    </row>
    <row r="915" ht="12.75">
      <c r="Y915" s="50"/>
    </row>
    <row r="916" ht="12.75">
      <c r="Y916" s="50"/>
    </row>
    <row r="917" ht="12.75">
      <c r="Y917" s="50"/>
    </row>
    <row r="918" ht="12.75">
      <c r="Y918" s="50"/>
    </row>
    <row r="919" ht="12.75">
      <c r="Y919" s="50"/>
    </row>
    <row r="920" ht="12.75">
      <c r="Y920" s="50"/>
    </row>
    <row r="921" ht="12.75">
      <c r="Y921" s="50"/>
    </row>
    <row r="922" ht="12.75">
      <c r="Y922" s="50"/>
    </row>
    <row r="923" ht="12.75">
      <c r="Y923" s="50"/>
    </row>
    <row r="924" ht="12.75">
      <c r="Y924" s="50"/>
    </row>
    <row r="925" ht="12.75">
      <c r="Y925" s="50"/>
    </row>
    <row r="926" ht="12.75">
      <c r="Y926" s="50"/>
    </row>
    <row r="927" ht="12.75">
      <c r="Y927" s="50"/>
    </row>
    <row r="928" ht="12.75">
      <c r="Y928" s="50"/>
    </row>
    <row r="929" ht="12.75">
      <c r="Y929" s="50"/>
    </row>
    <row r="930" ht="12.75">
      <c r="Y930" s="50"/>
    </row>
    <row r="931" ht="12.75">
      <c r="Y931" s="50"/>
    </row>
    <row r="932" ht="12.75">
      <c r="Y932" s="50"/>
    </row>
    <row r="933" ht="12.75">
      <c r="Y933" s="50"/>
    </row>
    <row r="934" ht="12.75">
      <c r="Y934" s="50"/>
    </row>
    <row r="935" ht="12.75">
      <c r="Y935" s="50"/>
    </row>
    <row r="936" ht="12.75">
      <c r="Y936" s="50"/>
    </row>
    <row r="937" ht="12.75">
      <c r="Y937" s="50"/>
    </row>
    <row r="938" ht="12.75">
      <c r="Y938" s="50"/>
    </row>
    <row r="939" ht="12.75">
      <c r="Y939" s="50"/>
    </row>
    <row r="940" ht="12.75">
      <c r="Y940" s="50"/>
    </row>
    <row r="941" ht="12.75">
      <c r="Y941" s="50"/>
    </row>
    <row r="942" ht="12.75">
      <c r="Y942" s="50"/>
    </row>
    <row r="943" ht="12.75">
      <c r="Y943" s="50"/>
    </row>
    <row r="944" ht="12.75">
      <c r="Y944" s="50"/>
    </row>
    <row r="945" ht="12.75">
      <c r="Y945" s="50"/>
    </row>
    <row r="946" ht="12.75">
      <c r="Y946" s="50"/>
    </row>
    <row r="947" ht="12.75">
      <c r="Y947" s="50"/>
    </row>
    <row r="948" ht="12.75">
      <c r="Y948" s="50"/>
    </row>
    <row r="949" ht="12.75">
      <c r="Y949" s="50"/>
    </row>
    <row r="950" ht="12.75">
      <c r="Y950" s="50"/>
    </row>
    <row r="951" ht="12.75">
      <c r="Y951" s="50"/>
    </row>
    <row r="952" ht="12.75">
      <c r="Y952" s="50"/>
    </row>
    <row r="953" ht="12.75">
      <c r="Y953" s="50"/>
    </row>
    <row r="954" ht="12.75">
      <c r="Y954" s="50"/>
    </row>
    <row r="955" ht="12.75">
      <c r="Y955" s="50"/>
    </row>
    <row r="956" ht="12.75">
      <c r="Y956" s="50"/>
    </row>
    <row r="957" ht="12.75">
      <c r="Y957" s="50"/>
    </row>
    <row r="958" ht="12.75">
      <c r="Y958" s="50"/>
    </row>
    <row r="959" ht="12.75">
      <c r="Y959" s="50"/>
    </row>
    <row r="960" ht="12.75">
      <c r="Y960" s="50"/>
    </row>
    <row r="961" ht="12.75">
      <c r="Y961" s="50"/>
    </row>
    <row r="962" ht="12.75">
      <c r="Y962" s="50"/>
    </row>
    <row r="963" ht="12.75">
      <c r="Y963" s="50"/>
    </row>
    <row r="964" ht="12.75">
      <c r="Y964" s="50"/>
    </row>
    <row r="965" ht="12.75">
      <c r="Y965" s="50"/>
    </row>
    <row r="966" ht="12.75">
      <c r="Y966" s="50"/>
    </row>
    <row r="967" ht="12.75">
      <c r="Y967" s="50"/>
    </row>
    <row r="968" ht="12.75">
      <c r="Y968" s="50"/>
    </row>
    <row r="969" ht="12.75">
      <c r="Y969" s="50"/>
    </row>
    <row r="970" ht="12.75">
      <c r="Y970" s="50"/>
    </row>
    <row r="971" ht="12.75">
      <c r="Y971" s="50"/>
    </row>
    <row r="972" ht="12.75">
      <c r="Y972" s="50"/>
    </row>
    <row r="973" ht="12.75">
      <c r="Y973" s="50"/>
    </row>
    <row r="974" ht="12.75">
      <c r="Y974" s="50"/>
    </row>
    <row r="975" ht="12.75">
      <c r="Y975" s="50"/>
    </row>
    <row r="976" ht="12.75">
      <c r="Y976" s="50"/>
    </row>
    <row r="977" ht="12.75">
      <c r="Y977" s="50"/>
    </row>
    <row r="978" ht="12.75">
      <c r="Y978" s="50"/>
    </row>
    <row r="979" ht="12.75">
      <c r="Y979" s="50"/>
    </row>
    <row r="980" ht="12.75">
      <c r="Y980" s="50"/>
    </row>
    <row r="981" ht="12.75">
      <c r="Y981" s="50"/>
    </row>
    <row r="982" ht="12.75">
      <c r="Y982" s="50"/>
    </row>
    <row r="983" ht="12.75">
      <c r="Y983" s="50"/>
    </row>
    <row r="984" ht="12.75">
      <c r="Y984" s="50"/>
    </row>
    <row r="985" ht="12.75">
      <c r="Y985" s="50"/>
    </row>
    <row r="986" ht="12.75">
      <c r="Y986" s="50"/>
    </row>
    <row r="987" ht="12.75">
      <c r="Y987" s="50"/>
    </row>
    <row r="988" ht="12.75">
      <c r="Y988" s="50"/>
    </row>
    <row r="989" ht="12.75">
      <c r="Y989" s="50"/>
    </row>
    <row r="990" ht="12.75">
      <c r="Y990" s="50"/>
    </row>
    <row r="991" ht="12.75">
      <c r="Y991" s="50"/>
    </row>
    <row r="992" ht="12.75">
      <c r="Y992" s="50"/>
    </row>
    <row r="993" ht="12.75">
      <c r="Y993" s="50"/>
    </row>
    <row r="994" ht="12.75">
      <c r="Y994" s="50"/>
    </row>
    <row r="995" ht="12.75">
      <c r="Y995" s="50"/>
    </row>
    <row r="996" ht="12.75">
      <c r="Y996" s="50"/>
    </row>
    <row r="997" ht="12.75">
      <c r="Y997" s="50"/>
    </row>
    <row r="998" ht="12.75">
      <c r="Y998" s="50"/>
    </row>
    <row r="999" ht="12.75">
      <c r="Y999" s="50"/>
    </row>
    <row r="1000" ht="12.75">
      <c r="Y1000" s="50"/>
    </row>
    <row r="1001" ht="12.75">
      <c r="Y1001" s="50"/>
    </row>
    <row r="1002" ht="12.75">
      <c r="Y1002" s="50"/>
    </row>
    <row r="1003" ht="12.75">
      <c r="Y1003" s="50"/>
    </row>
    <row r="1004" ht="12.75">
      <c r="Y1004" s="50"/>
    </row>
    <row r="1005" ht="12.75">
      <c r="Y1005" s="50"/>
    </row>
    <row r="1006" ht="12.75">
      <c r="Y1006" s="50"/>
    </row>
    <row r="1007" ht="12.75">
      <c r="Y1007" s="50"/>
    </row>
    <row r="1008" ht="12.75">
      <c r="Y1008" s="50"/>
    </row>
    <row r="1009" ht="12.75">
      <c r="Y1009" s="50"/>
    </row>
    <row r="1010" ht="12.75">
      <c r="Y1010" s="50"/>
    </row>
    <row r="1011" ht="12.75">
      <c r="Y1011" s="50"/>
    </row>
    <row r="1012" ht="12.75">
      <c r="Y1012" s="50"/>
    </row>
    <row r="1013" ht="12.75">
      <c r="Y1013" s="50"/>
    </row>
    <row r="1014" ht="12.75">
      <c r="Y1014" s="50"/>
    </row>
    <row r="1015" ht="12.75">
      <c r="Y1015" s="50"/>
    </row>
    <row r="1016" ht="12.75">
      <c r="Y1016" s="50"/>
    </row>
    <row r="1017" ht="12.75">
      <c r="Y1017" s="50"/>
    </row>
    <row r="1018" ht="12.75">
      <c r="Y1018" s="50"/>
    </row>
    <row r="1019" ht="12.75">
      <c r="Y1019" s="50"/>
    </row>
    <row r="1020" ht="12.75">
      <c r="Y1020" s="50"/>
    </row>
    <row r="1021" ht="12.75">
      <c r="Y1021" s="50"/>
    </row>
    <row r="1022" ht="12.75">
      <c r="Y1022" s="50"/>
    </row>
    <row r="1023" ht="12.75">
      <c r="Y1023" s="50"/>
    </row>
    <row r="1024" ht="12.75">
      <c r="Y1024" s="50"/>
    </row>
    <row r="1025" ht="12.75">
      <c r="Y1025" s="50"/>
    </row>
    <row r="1026" ht="12.75">
      <c r="Y1026" s="50"/>
    </row>
    <row r="1027" ht="12.75">
      <c r="Y1027" s="50"/>
    </row>
    <row r="1028" ht="12.75">
      <c r="Y1028" s="50"/>
    </row>
    <row r="1029" ht="12.75">
      <c r="Y1029" s="50"/>
    </row>
    <row r="1030" ht="12.75">
      <c r="Y1030" s="50"/>
    </row>
    <row r="1031" ht="12.75">
      <c r="Y1031" s="50"/>
    </row>
    <row r="1032" ht="12.75">
      <c r="Y1032" s="50"/>
    </row>
    <row r="1033" ht="12.75">
      <c r="Y1033" s="50"/>
    </row>
    <row r="1034" ht="12.75">
      <c r="Y1034" s="50"/>
    </row>
    <row r="1035" ht="12.75">
      <c r="Y1035" s="50"/>
    </row>
    <row r="1036" ht="12.75">
      <c r="Y1036" s="50"/>
    </row>
    <row r="1037" ht="12.75">
      <c r="Y1037" s="50"/>
    </row>
    <row r="1038" ht="12.75">
      <c r="Y1038" s="50"/>
    </row>
    <row r="1039" ht="12.75">
      <c r="Y1039" s="50"/>
    </row>
    <row r="1040" ht="12.75">
      <c r="Y1040" s="50"/>
    </row>
    <row r="1041" ht="12.75">
      <c r="Y1041" s="50"/>
    </row>
    <row r="1042" ht="12.75">
      <c r="Y1042" s="50"/>
    </row>
    <row r="1043" ht="12.75">
      <c r="Y1043" s="50"/>
    </row>
    <row r="1044" ht="12.75">
      <c r="Y1044" s="50"/>
    </row>
    <row r="1045" ht="12.75">
      <c r="Y1045" s="50"/>
    </row>
    <row r="1046" ht="12.75">
      <c r="Y1046" s="50"/>
    </row>
    <row r="1047" ht="12.75">
      <c r="Y1047" s="50"/>
    </row>
    <row r="1048" ht="12.75">
      <c r="Y1048" s="50"/>
    </row>
    <row r="1049" ht="12.75">
      <c r="Y1049" s="50"/>
    </row>
    <row r="1050" ht="12.75">
      <c r="Y1050" s="50"/>
    </row>
    <row r="1051" ht="12.75">
      <c r="Y1051" s="50"/>
    </row>
    <row r="1052" ht="12.75">
      <c r="Y1052" s="50"/>
    </row>
    <row r="1053" ht="12.75">
      <c r="Y1053" s="50"/>
    </row>
    <row r="1054" ht="12.75">
      <c r="Y1054" s="50"/>
    </row>
    <row r="1055" ht="12.75">
      <c r="Y1055" s="50"/>
    </row>
    <row r="1056" ht="12.75">
      <c r="Y1056" s="50"/>
    </row>
    <row r="1057" ht="12.75">
      <c r="Y1057" s="50"/>
    </row>
    <row r="1058" ht="12.75">
      <c r="Y1058" s="50"/>
    </row>
    <row r="1059" ht="12.75">
      <c r="Y1059" s="50"/>
    </row>
    <row r="1060" ht="12.75">
      <c r="Y1060" s="50"/>
    </row>
    <row r="1061" ht="12.75">
      <c r="Y1061" s="50"/>
    </row>
    <row r="1062" ht="12.75">
      <c r="Y1062" s="50"/>
    </row>
    <row r="1063" ht="12.75">
      <c r="Y1063" s="50"/>
    </row>
    <row r="1064" ht="12.75">
      <c r="Y1064" s="50"/>
    </row>
    <row r="1065" ht="12.75">
      <c r="Y1065" s="50"/>
    </row>
    <row r="1066" ht="12.75">
      <c r="Y1066" s="50"/>
    </row>
    <row r="1067" ht="12.75">
      <c r="Y1067" s="50"/>
    </row>
    <row r="1068" ht="12.75">
      <c r="Y1068" s="50"/>
    </row>
    <row r="1069" ht="12.75">
      <c r="Y1069" s="50"/>
    </row>
    <row r="1070" ht="12.75">
      <c r="Y1070" s="50"/>
    </row>
    <row r="1071" ht="12.75">
      <c r="Y1071" s="50"/>
    </row>
    <row r="1072" ht="12.75">
      <c r="Y1072" s="50"/>
    </row>
    <row r="1073" ht="12.75">
      <c r="Y1073" s="50"/>
    </row>
    <row r="1074" ht="12.75">
      <c r="Y1074" s="50"/>
    </row>
    <row r="1075" ht="12.75">
      <c r="Y1075" s="50"/>
    </row>
    <row r="1076" ht="12.75">
      <c r="Y1076" s="50"/>
    </row>
    <row r="1077" ht="12.75">
      <c r="Y1077" s="50"/>
    </row>
    <row r="1078" ht="12.75">
      <c r="Y1078" s="50"/>
    </row>
    <row r="1079" ht="12.75">
      <c r="Y1079" s="50"/>
    </row>
    <row r="1080" ht="12.75">
      <c r="Y1080" s="50"/>
    </row>
    <row r="1081" ht="12.75">
      <c r="Y1081" s="50"/>
    </row>
    <row r="1082" ht="12.75">
      <c r="Y1082" s="50"/>
    </row>
    <row r="1083" ht="12.75">
      <c r="Y1083" s="50"/>
    </row>
    <row r="1084" ht="12.75">
      <c r="Y1084" s="50"/>
    </row>
    <row r="1085" ht="12.75">
      <c r="Y1085" s="50"/>
    </row>
    <row r="1086" ht="12.75">
      <c r="Y1086" s="50"/>
    </row>
    <row r="1087" ht="12.75">
      <c r="Y1087" s="50"/>
    </row>
    <row r="1088" ht="12.75">
      <c r="Y1088" s="50"/>
    </row>
    <row r="1089" ht="12.75">
      <c r="Y1089" s="50"/>
    </row>
    <row r="1090" ht="12.75">
      <c r="Y1090" s="50"/>
    </row>
    <row r="1091" ht="12.75">
      <c r="Y1091" s="50"/>
    </row>
    <row r="1092" ht="12.75">
      <c r="Y1092" s="50"/>
    </row>
    <row r="1093" ht="12.75">
      <c r="Y1093" s="50"/>
    </row>
    <row r="1094" ht="12.75">
      <c r="Y1094" s="50"/>
    </row>
    <row r="1095" ht="12.75">
      <c r="Y1095" s="50"/>
    </row>
    <row r="1096" ht="12.75">
      <c r="Y1096" s="50"/>
    </row>
    <row r="1097" ht="12.75">
      <c r="Y1097" s="50"/>
    </row>
    <row r="1098" ht="12.75">
      <c r="Y1098" s="50"/>
    </row>
    <row r="1099" ht="12.75">
      <c r="Y1099" s="50"/>
    </row>
    <row r="1100" ht="12.75">
      <c r="Y1100" s="50"/>
    </row>
    <row r="1101" ht="12.75">
      <c r="Y1101" s="50"/>
    </row>
    <row r="1102" ht="12.75">
      <c r="Y1102" s="50"/>
    </row>
    <row r="1103" ht="12.75">
      <c r="Y1103" s="50"/>
    </row>
    <row r="1104" ht="12.75">
      <c r="Y1104" s="50"/>
    </row>
    <row r="1105" ht="12.75">
      <c r="Y1105" s="50"/>
    </row>
    <row r="1106" ht="12.75">
      <c r="Y1106" s="50"/>
    </row>
    <row r="1107" ht="12.75">
      <c r="Y1107" s="50"/>
    </row>
    <row r="1108" ht="12.75">
      <c r="Y1108" s="50"/>
    </row>
    <row r="1109" ht="12.75">
      <c r="Y1109" s="50"/>
    </row>
    <row r="1110" ht="12.75">
      <c r="Y1110" s="50"/>
    </row>
    <row r="1111" ht="12.75">
      <c r="Y1111" s="50"/>
    </row>
    <row r="1112" ht="12.75">
      <c r="Y1112" s="50"/>
    </row>
    <row r="1113" ht="12.75">
      <c r="Y1113" s="50"/>
    </row>
    <row r="1114" ht="12.75">
      <c r="Y1114" s="50"/>
    </row>
    <row r="1115" ht="12.75">
      <c r="Y1115" s="50"/>
    </row>
    <row r="1116" ht="12.75">
      <c r="Y1116" s="50"/>
    </row>
    <row r="1117" ht="12.75">
      <c r="Y1117" s="50"/>
    </row>
    <row r="1118" ht="12.75">
      <c r="Y1118" s="50"/>
    </row>
    <row r="1119" ht="12.75">
      <c r="Y1119" s="50"/>
    </row>
    <row r="1120" ht="12.75">
      <c r="Y1120" s="50"/>
    </row>
    <row r="1121" ht="12.75">
      <c r="Y1121" s="50"/>
    </row>
    <row r="1122" ht="12.75">
      <c r="Y1122" s="50"/>
    </row>
    <row r="1123" ht="12.75">
      <c r="Y1123" s="50"/>
    </row>
    <row r="1124" ht="12.75">
      <c r="Y1124" s="50"/>
    </row>
    <row r="1125" ht="12.75">
      <c r="Y1125" s="50"/>
    </row>
    <row r="1126" ht="12.75">
      <c r="Y1126" s="50"/>
    </row>
    <row r="1127" ht="12.75">
      <c r="Y1127" s="50"/>
    </row>
    <row r="1128" ht="12.75">
      <c r="Y1128" s="50"/>
    </row>
    <row r="1129" ht="12.75">
      <c r="Y1129" s="50"/>
    </row>
    <row r="1130" ht="12.75">
      <c r="Y1130" s="50"/>
    </row>
    <row r="1131" ht="12.75">
      <c r="Y1131" s="50"/>
    </row>
    <row r="1132" ht="12.75">
      <c r="Y1132" s="50"/>
    </row>
    <row r="1133" ht="12.75">
      <c r="Y1133" s="50"/>
    </row>
    <row r="1134" ht="12.75">
      <c r="Y1134" s="50"/>
    </row>
    <row r="1135" ht="12.75">
      <c r="Y1135" s="50"/>
    </row>
    <row r="1136" ht="12.75">
      <c r="Y1136" s="50"/>
    </row>
    <row r="1137" ht="12.75">
      <c r="Y1137" s="50"/>
    </row>
    <row r="1138" ht="12.75">
      <c r="Y1138" s="50"/>
    </row>
    <row r="1139" ht="12.75">
      <c r="Y1139" s="50"/>
    </row>
    <row r="1140" ht="12.75">
      <c r="Y1140" s="50"/>
    </row>
    <row r="1141" ht="12.75">
      <c r="Y1141" s="50"/>
    </row>
    <row r="1142" ht="12.75">
      <c r="Y1142" s="50"/>
    </row>
    <row r="1143" ht="12.75">
      <c r="Y1143" s="50"/>
    </row>
    <row r="1144" ht="12.75">
      <c r="Y1144" s="50"/>
    </row>
    <row r="1145" ht="12.75">
      <c r="Y1145" s="50"/>
    </row>
    <row r="1146" ht="12.75">
      <c r="Y1146" s="50"/>
    </row>
    <row r="1147" ht="12.75">
      <c r="Y1147" s="50"/>
    </row>
    <row r="1148" ht="12.75">
      <c r="Y1148" s="50"/>
    </row>
    <row r="1149" ht="12.75">
      <c r="Y1149" s="50"/>
    </row>
    <row r="1150" ht="12.75">
      <c r="Y1150" s="50"/>
    </row>
    <row r="1151" ht="12.75">
      <c r="Y1151" s="50"/>
    </row>
    <row r="1152" ht="12.75">
      <c r="Y1152" s="50"/>
    </row>
    <row r="1153" ht="12.75">
      <c r="Y1153" s="50"/>
    </row>
    <row r="1154" ht="12.75">
      <c r="Y1154" s="50"/>
    </row>
    <row r="1155" ht="12.75">
      <c r="Y1155" s="50"/>
    </row>
    <row r="1156" ht="12.75">
      <c r="Y1156" s="50"/>
    </row>
    <row r="1157" ht="12.75">
      <c r="Y1157" s="50"/>
    </row>
    <row r="1158" ht="12.75">
      <c r="Y1158" s="50"/>
    </row>
    <row r="1159" ht="12.75">
      <c r="Y1159" s="50"/>
    </row>
    <row r="1160" ht="12.75">
      <c r="Y1160" s="50"/>
    </row>
    <row r="1161" ht="12.75">
      <c r="Y1161" s="50"/>
    </row>
    <row r="1162" ht="12.75">
      <c r="Y1162" s="50"/>
    </row>
    <row r="1163" ht="12.75">
      <c r="Y1163" s="50"/>
    </row>
    <row r="1164" ht="12.75">
      <c r="Y1164" s="50"/>
    </row>
    <row r="1165" ht="12.75">
      <c r="Y1165" s="50"/>
    </row>
    <row r="1166" ht="12.75">
      <c r="Y1166" s="50"/>
    </row>
    <row r="1167" ht="12.75">
      <c r="Y1167" s="50"/>
    </row>
    <row r="1168" ht="12.75">
      <c r="Y1168" s="50"/>
    </row>
    <row r="1169" ht="12.75">
      <c r="Y1169" s="50"/>
    </row>
    <row r="1170" ht="12.75">
      <c r="Y1170" s="50"/>
    </row>
    <row r="1171" ht="12.75">
      <c r="Y1171" s="50"/>
    </row>
    <row r="1172" ht="12.75">
      <c r="Y1172" s="50"/>
    </row>
    <row r="1173" ht="12.75">
      <c r="Y1173" s="50"/>
    </row>
    <row r="1174" ht="12.75">
      <c r="Y1174" s="50"/>
    </row>
    <row r="1175" ht="12.75">
      <c r="Y1175" s="50"/>
    </row>
    <row r="1176" ht="12.75">
      <c r="Y1176" s="50"/>
    </row>
    <row r="1177" ht="12.75">
      <c r="Y1177" s="50"/>
    </row>
    <row r="1178" ht="12.75">
      <c r="Y1178" s="50"/>
    </row>
    <row r="1179" ht="12.75">
      <c r="Y1179" s="50"/>
    </row>
    <row r="1180" ht="12.75">
      <c r="Y1180" s="50"/>
    </row>
    <row r="1181" ht="12.75">
      <c r="Y1181" s="50"/>
    </row>
    <row r="1182" ht="12.75">
      <c r="Y1182" s="50"/>
    </row>
    <row r="1183" ht="12.75">
      <c r="Y1183" s="50"/>
    </row>
    <row r="1184" ht="12.75">
      <c r="Y1184" s="50"/>
    </row>
    <row r="1185" ht="12.75">
      <c r="Y1185" s="50"/>
    </row>
    <row r="1186" ht="12.75">
      <c r="Y1186" s="50"/>
    </row>
    <row r="1187" ht="12.75">
      <c r="Y1187" s="50"/>
    </row>
    <row r="1188" ht="12.75">
      <c r="Y1188" s="50"/>
    </row>
    <row r="1189" ht="12.75">
      <c r="Y1189" s="50"/>
    </row>
    <row r="1190" ht="12.75">
      <c r="Y1190" s="50"/>
    </row>
    <row r="1191" ht="12.75">
      <c r="Y1191" s="50"/>
    </row>
    <row r="1192" ht="12.75">
      <c r="Y1192" s="50"/>
    </row>
    <row r="1193" ht="12.75">
      <c r="Y1193" s="50"/>
    </row>
    <row r="1194" ht="12.75">
      <c r="Y1194" s="50"/>
    </row>
    <row r="1195" ht="12.75">
      <c r="Y1195" s="50"/>
    </row>
    <row r="1196" ht="12.75">
      <c r="Y1196" s="50"/>
    </row>
    <row r="1197" ht="12.75">
      <c r="Y1197" s="50"/>
    </row>
    <row r="1198" ht="12.75">
      <c r="Y1198" s="50"/>
    </row>
    <row r="1199" ht="12.75">
      <c r="Y1199" s="50"/>
    </row>
    <row r="1200" ht="12.75">
      <c r="Y1200" s="50"/>
    </row>
    <row r="1201" ht="12.75">
      <c r="Y1201" s="50"/>
    </row>
    <row r="1202" ht="12.75">
      <c r="Y1202" s="50"/>
    </row>
    <row r="1203" ht="12.75">
      <c r="Y1203" s="50"/>
    </row>
    <row r="1204" ht="12.75">
      <c r="Y1204" s="50"/>
    </row>
    <row r="1205" ht="12.75">
      <c r="Y1205" s="50"/>
    </row>
    <row r="1206" ht="12.75">
      <c r="Y1206" s="50"/>
    </row>
    <row r="1207" ht="12.75">
      <c r="Y1207" s="50"/>
    </row>
    <row r="1208" ht="12.75">
      <c r="Y1208" s="50"/>
    </row>
    <row r="1209" ht="12.75">
      <c r="Y1209" s="50"/>
    </row>
    <row r="1210" ht="12.75">
      <c r="Y1210" s="50"/>
    </row>
    <row r="1211" ht="12.75">
      <c r="Y1211" s="50"/>
    </row>
    <row r="1212" ht="12.75">
      <c r="Y1212" s="50"/>
    </row>
    <row r="1213" ht="12.75">
      <c r="Y1213" s="50"/>
    </row>
    <row r="1214" ht="12.75">
      <c r="Y1214" s="50"/>
    </row>
    <row r="1215" ht="12.75">
      <c r="Y1215" s="50"/>
    </row>
    <row r="1216" ht="12.75">
      <c r="Y1216" s="50"/>
    </row>
    <row r="1217" ht="12.75">
      <c r="Y1217" s="50"/>
    </row>
    <row r="1218" ht="12.75">
      <c r="Y1218" s="50"/>
    </row>
    <row r="1219" ht="12.75">
      <c r="Y1219" s="50"/>
    </row>
    <row r="1220" ht="12.75">
      <c r="Y1220" s="50"/>
    </row>
    <row r="1221" ht="12.75">
      <c r="Y1221" s="50"/>
    </row>
    <row r="1222" ht="12.75">
      <c r="Y1222" s="50"/>
    </row>
    <row r="1223" ht="12.75">
      <c r="Y1223" s="50"/>
    </row>
    <row r="1224" ht="12.75">
      <c r="Y1224" s="50"/>
    </row>
    <row r="1225" ht="12.75">
      <c r="Y1225" s="50"/>
    </row>
    <row r="1226" ht="12.75">
      <c r="Y1226" s="50"/>
    </row>
    <row r="1227" ht="12.75">
      <c r="Y1227" s="50"/>
    </row>
    <row r="1228" ht="12.75">
      <c r="Y1228" s="50"/>
    </row>
    <row r="1229" ht="12.75">
      <c r="Y1229" s="50"/>
    </row>
    <row r="1230" ht="12.75">
      <c r="Y1230" s="50"/>
    </row>
    <row r="1231" ht="12.75">
      <c r="Y1231" s="50"/>
    </row>
    <row r="1232" ht="12.75">
      <c r="Y1232" s="50"/>
    </row>
    <row r="1233" ht="12.75">
      <c r="Y1233" s="50"/>
    </row>
    <row r="1234" ht="12.75">
      <c r="Y1234" s="50"/>
    </row>
    <row r="1235" ht="12.75">
      <c r="Y1235" s="50"/>
    </row>
    <row r="1236" ht="12.75">
      <c r="Y1236" s="50"/>
    </row>
    <row r="1237" ht="12.75">
      <c r="Y1237" s="50"/>
    </row>
    <row r="1238" ht="12.75">
      <c r="Y1238" s="50"/>
    </row>
    <row r="1239" ht="12.75">
      <c r="Y1239" s="50"/>
    </row>
    <row r="1240" ht="12.75">
      <c r="Y1240" s="50"/>
    </row>
    <row r="1241" ht="12.75">
      <c r="Y1241" s="50"/>
    </row>
    <row r="1242" ht="12.75">
      <c r="Y1242" s="50"/>
    </row>
    <row r="1243" ht="12.75">
      <c r="Y1243" s="50"/>
    </row>
    <row r="1244" ht="12.75">
      <c r="Y1244" s="50"/>
    </row>
    <row r="1245" ht="12.75">
      <c r="Y1245" s="50"/>
    </row>
    <row r="1246" ht="12.75">
      <c r="Y1246" s="50"/>
    </row>
    <row r="1247" ht="12.75">
      <c r="Y1247" s="50"/>
    </row>
    <row r="1248" ht="12.75">
      <c r="Y1248" s="50"/>
    </row>
    <row r="1249" ht="12.75">
      <c r="Y1249" s="50"/>
    </row>
    <row r="1250" ht="12.75">
      <c r="Y1250" s="50"/>
    </row>
    <row r="1251" ht="12.75">
      <c r="Y1251" s="50"/>
    </row>
    <row r="1252" ht="12.75">
      <c r="Y1252" s="50"/>
    </row>
    <row r="1253" ht="12.75">
      <c r="Y1253" s="50"/>
    </row>
    <row r="1254" ht="12.75">
      <c r="Y1254" s="50"/>
    </row>
    <row r="1255" ht="12.75">
      <c r="Y1255" s="50"/>
    </row>
    <row r="1256" ht="12.75">
      <c r="Y1256" s="50"/>
    </row>
    <row r="1257" ht="12.75">
      <c r="Y1257" s="50"/>
    </row>
    <row r="1258" ht="12.75">
      <c r="Y1258" s="50"/>
    </row>
    <row r="1259" ht="12.75">
      <c r="Y1259" s="50"/>
    </row>
    <row r="1260" ht="12.75">
      <c r="Y1260" s="50"/>
    </row>
    <row r="1261" ht="12.75">
      <c r="Y1261" s="50"/>
    </row>
    <row r="1262" ht="12.75">
      <c r="Y1262" s="50"/>
    </row>
    <row r="1263" ht="12.75">
      <c r="Y1263" s="50"/>
    </row>
    <row r="1264" ht="12.75">
      <c r="Y1264" s="50"/>
    </row>
    <row r="1265" ht="12.75">
      <c r="Y1265" s="50"/>
    </row>
    <row r="1266" ht="12.75">
      <c r="Y1266" s="50"/>
    </row>
    <row r="1267" ht="12.75">
      <c r="Y1267" s="50"/>
    </row>
    <row r="1268" ht="12.75">
      <c r="Y1268" s="50"/>
    </row>
    <row r="1269" ht="12.75">
      <c r="Y1269" s="50"/>
    </row>
    <row r="1270" ht="12.75">
      <c r="Y1270" s="50"/>
    </row>
    <row r="1271" ht="12.75">
      <c r="Y1271" s="50"/>
    </row>
    <row r="1272" ht="12.75">
      <c r="Y1272" s="50"/>
    </row>
    <row r="1273" ht="12.75">
      <c r="Y1273" s="50"/>
    </row>
    <row r="1274" ht="12.75">
      <c r="Y1274" s="50"/>
    </row>
    <row r="1275" ht="12.75">
      <c r="Y1275" s="50"/>
    </row>
    <row r="1276" ht="12.75">
      <c r="Y1276" s="50"/>
    </row>
    <row r="1277" ht="12.75">
      <c r="Y1277" s="50"/>
    </row>
    <row r="1278" ht="12.75">
      <c r="Y1278" s="50"/>
    </row>
    <row r="1279" ht="12.75">
      <c r="Y1279" s="50"/>
    </row>
    <row r="1280" ht="12.75">
      <c r="Y1280" s="50"/>
    </row>
    <row r="1281" ht="12.75">
      <c r="Y1281" s="50"/>
    </row>
    <row r="1282" ht="12.75">
      <c r="Y1282" s="50"/>
    </row>
    <row r="1283" ht="12.75">
      <c r="Y1283" s="50"/>
    </row>
    <row r="1284" ht="12.75">
      <c r="Y1284" s="50"/>
    </row>
    <row r="1285" ht="12.75">
      <c r="Y1285" s="50"/>
    </row>
    <row r="1286" ht="12.75">
      <c r="Y1286" s="50"/>
    </row>
    <row r="1287" ht="12.75">
      <c r="Y1287" s="50"/>
    </row>
    <row r="1288" ht="12.75">
      <c r="Y1288" s="50"/>
    </row>
    <row r="1289" ht="12.75">
      <c r="Y1289" s="50"/>
    </row>
    <row r="1290" ht="12.75">
      <c r="Y1290" s="50"/>
    </row>
    <row r="1291" ht="12.75">
      <c r="Y1291" s="50"/>
    </row>
    <row r="1292" ht="12.75">
      <c r="Y1292" s="50"/>
    </row>
    <row r="1293" ht="12.75">
      <c r="Y1293" s="50"/>
    </row>
    <row r="1294" ht="12.75">
      <c r="Y1294" s="50"/>
    </row>
    <row r="1295" ht="12.75">
      <c r="Y1295" s="50"/>
    </row>
    <row r="1296" ht="12.75">
      <c r="Y1296" s="50"/>
    </row>
    <row r="1297" ht="12.75">
      <c r="Y1297" s="50"/>
    </row>
    <row r="1298" ht="12.75">
      <c r="Y1298" s="50"/>
    </row>
    <row r="1299" ht="12.75">
      <c r="Y1299" s="50"/>
    </row>
    <row r="1300" ht="12.75">
      <c r="Y1300" s="50"/>
    </row>
    <row r="1301" ht="12.75">
      <c r="Y1301" s="50"/>
    </row>
    <row r="1302" ht="12.75">
      <c r="Y1302" s="50"/>
    </row>
    <row r="1303" ht="12.75">
      <c r="Y1303" s="50"/>
    </row>
    <row r="1304" ht="12.75">
      <c r="Y1304" s="50"/>
    </row>
    <row r="1305" ht="12.75">
      <c r="Y1305" s="50"/>
    </row>
    <row r="1306" ht="12.75">
      <c r="Y1306" s="50"/>
    </row>
    <row r="1307" ht="12.75">
      <c r="Y1307" s="50"/>
    </row>
    <row r="1308" ht="12.75">
      <c r="Y1308" s="50"/>
    </row>
    <row r="1309" ht="12.75">
      <c r="Y1309" s="50"/>
    </row>
    <row r="1310" ht="12.75">
      <c r="Y1310" s="50"/>
    </row>
    <row r="1311" ht="12.75">
      <c r="Y1311" s="50"/>
    </row>
    <row r="1312" ht="12.75">
      <c r="Y1312" s="50"/>
    </row>
    <row r="1313" ht="12.75">
      <c r="Y1313" s="50"/>
    </row>
    <row r="1314" ht="12.75">
      <c r="Y1314" s="50"/>
    </row>
    <row r="1315" ht="12.75">
      <c r="Y1315" s="50"/>
    </row>
    <row r="1316" ht="12.75">
      <c r="Y1316" s="50"/>
    </row>
    <row r="1317" ht="12.75">
      <c r="Y1317" s="50"/>
    </row>
    <row r="1318" ht="12.75">
      <c r="Y1318" s="50"/>
    </row>
    <row r="1319" ht="12.75">
      <c r="Y1319" s="50"/>
    </row>
    <row r="1320" ht="12.75">
      <c r="Y1320" s="50"/>
    </row>
    <row r="1321" ht="12.75">
      <c r="Y1321" s="50"/>
    </row>
    <row r="1322" ht="12.75">
      <c r="Y1322" s="50"/>
    </row>
    <row r="1323" ht="12.75">
      <c r="Y1323" s="50"/>
    </row>
    <row r="1324" ht="12.75">
      <c r="Y1324" s="50"/>
    </row>
    <row r="1325" ht="12.75">
      <c r="Y1325" s="50"/>
    </row>
    <row r="1326" ht="12.75">
      <c r="Y1326" s="50"/>
    </row>
    <row r="1327" ht="12.75">
      <c r="Y1327" s="50"/>
    </row>
    <row r="1328" ht="12.75">
      <c r="Y1328" s="50"/>
    </row>
    <row r="1329" ht="12.75">
      <c r="Y1329" s="50"/>
    </row>
    <row r="1330" ht="12.75">
      <c r="Y1330" s="50"/>
    </row>
    <row r="1331" ht="12.75">
      <c r="Y1331" s="50"/>
    </row>
    <row r="1332" ht="12.75">
      <c r="Y1332" s="50"/>
    </row>
    <row r="1333" ht="12.75">
      <c r="Y1333" s="50"/>
    </row>
    <row r="1334" ht="12.75">
      <c r="Y1334" s="50"/>
    </row>
    <row r="1335" ht="12.75">
      <c r="Y1335" s="50"/>
    </row>
    <row r="1336" ht="12.75">
      <c r="Y1336" s="50"/>
    </row>
    <row r="1337" ht="12.75">
      <c r="Y1337" s="50"/>
    </row>
    <row r="1338" ht="12.75">
      <c r="Y1338" s="50"/>
    </row>
    <row r="1339" ht="12.75">
      <c r="Y1339" s="50"/>
    </row>
    <row r="1340" ht="12.75">
      <c r="Y1340" s="50"/>
    </row>
    <row r="1341" ht="12.75">
      <c r="Y1341" s="50"/>
    </row>
    <row r="1342" ht="12.75">
      <c r="Y1342" s="50"/>
    </row>
    <row r="1343" ht="12.75">
      <c r="Y1343" s="50"/>
    </row>
    <row r="1344" ht="12.75">
      <c r="Y1344" s="50"/>
    </row>
    <row r="1345" ht="12.75">
      <c r="Y1345" s="50"/>
    </row>
    <row r="1346" ht="12.75">
      <c r="Y1346" s="50"/>
    </row>
    <row r="1347" ht="12.75">
      <c r="Y1347" s="50"/>
    </row>
    <row r="1348" ht="12.75">
      <c r="Y1348" s="50"/>
    </row>
    <row r="1349" ht="12.75">
      <c r="Y1349" s="50"/>
    </row>
    <row r="1350" ht="12.75">
      <c r="Y1350" s="50"/>
    </row>
    <row r="1351" ht="12.75">
      <c r="Y1351" s="50"/>
    </row>
    <row r="1352" ht="12.75">
      <c r="Y1352" s="50"/>
    </row>
    <row r="1353" ht="12.75">
      <c r="Y1353" s="50"/>
    </row>
    <row r="1354" ht="12.75">
      <c r="Y1354" s="50"/>
    </row>
    <row r="1355" ht="12.75">
      <c r="Y1355" s="50"/>
    </row>
    <row r="1356" ht="12.75">
      <c r="Y1356" s="50"/>
    </row>
    <row r="1357" ht="12.75">
      <c r="Y1357" s="50"/>
    </row>
    <row r="1358" ht="12.75">
      <c r="Y1358" s="50"/>
    </row>
    <row r="1359" ht="12.75">
      <c r="Y1359" s="50"/>
    </row>
    <row r="1360" ht="12.75">
      <c r="Y1360" s="50"/>
    </row>
    <row r="1361" ht="12.75">
      <c r="Y1361" s="50"/>
    </row>
    <row r="1362" ht="12.75">
      <c r="Y1362" s="50"/>
    </row>
    <row r="1363" ht="12.75">
      <c r="Y1363" s="50"/>
    </row>
    <row r="1364" ht="12.75">
      <c r="Y1364" s="50"/>
    </row>
    <row r="1365" ht="12.75">
      <c r="Y1365" s="50"/>
    </row>
    <row r="1366" ht="12.75">
      <c r="Y1366" s="50"/>
    </row>
    <row r="1367" ht="12.75">
      <c r="Y1367" s="50"/>
    </row>
    <row r="1368" ht="12.75">
      <c r="Y1368" s="50"/>
    </row>
    <row r="1369" ht="12.75">
      <c r="Y1369" s="50"/>
    </row>
    <row r="1370" ht="12.75">
      <c r="Y1370" s="50"/>
    </row>
    <row r="1371" ht="12.75">
      <c r="Y1371" s="50"/>
    </row>
    <row r="1372" ht="12.75">
      <c r="Y1372" s="50"/>
    </row>
    <row r="1373" ht="12.75">
      <c r="Y1373" s="50"/>
    </row>
    <row r="1374" ht="12.75">
      <c r="Y1374" s="50"/>
    </row>
    <row r="1375" ht="12.75">
      <c r="Y1375" s="50"/>
    </row>
    <row r="1376" ht="12.75">
      <c r="Y1376" s="50"/>
    </row>
    <row r="1377" ht="12.75">
      <c r="Y1377" s="50"/>
    </row>
    <row r="1378" ht="12.75">
      <c r="Y1378" s="50"/>
    </row>
    <row r="1379" ht="12.75">
      <c r="Y1379" s="50"/>
    </row>
    <row r="1380" ht="12.75">
      <c r="Y1380" s="50"/>
    </row>
    <row r="1381" ht="12.75">
      <c r="Y1381" s="50"/>
    </row>
    <row r="1382" ht="12.75">
      <c r="Y1382" s="50"/>
    </row>
    <row r="1383" ht="12.75">
      <c r="Y1383" s="50"/>
    </row>
    <row r="1384" ht="12.75">
      <c r="Y1384" s="50"/>
    </row>
    <row r="1385" ht="12.75">
      <c r="Y1385" s="50"/>
    </row>
    <row r="1386" ht="12.75">
      <c r="Y1386" s="50"/>
    </row>
    <row r="1387" ht="12.75">
      <c r="Y1387" s="50"/>
    </row>
    <row r="1388" ht="12.75">
      <c r="Y1388" s="50"/>
    </row>
    <row r="1389" ht="12.75">
      <c r="Y1389" s="50"/>
    </row>
    <row r="1390" ht="12.75">
      <c r="Y1390" s="50"/>
    </row>
    <row r="1391" ht="12.75">
      <c r="Y1391" s="50"/>
    </row>
    <row r="1392" ht="12.75">
      <c r="Y1392" s="50"/>
    </row>
    <row r="1393" ht="12.75">
      <c r="Y1393" s="50"/>
    </row>
    <row r="1394" ht="12.75">
      <c r="Y1394" s="50"/>
    </row>
    <row r="1395" ht="12.75">
      <c r="Y1395" s="50"/>
    </row>
    <row r="1396" ht="12.75">
      <c r="Y1396" s="50"/>
    </row>
    <row r="1397" ht="12.75">
      <c r="Y1397" s="50"/>
    </row>
    <row r="1398" ht="12.75">
      <c r="Y1398" s="50"/>
    </row>
    <row r="1399" ht="12.75">
      <c r="Y1399" s="50"/>
    </row>
    <row r="1400" ht="12.75">
      <c r="Y1400" s="50"/>
    </row>
    <row r="1401" ht="12.75">
      <c r="Y1401" s="50"/>
    </row>
    <row r="1402" ht="12.75">
      <c r="Y1402" s="50"/>
    </row>
    <row r="1403" ht="12.75">
      <c r="Y1403" s="50"/>
    </row>
    <row r="1404" ht="12.75">
      <c r="Y1404" s="50"/>
    </row>
    <row r="1405" ht="12.75">
      <c r="Y1405" s="50"/>
    </row>
    <row r="1406" ht="12.75">
      <c r="Y1406" s="50"/>
    </row>
    <row r="1407" ht="12.75">
      <c r="Y1407" s="50"/>
    </row>
    <row r="1408" ht="12.75">
      <c r="Y1408" s="50"/>
    </row>
    <row r="1409" ht="12.75">
      <c r="Y1409" s="50"/>
    </row>
    <row r="1410" ht="12.75">
      <c r="Y1410" s="50"/>
    </row>
    <row r="1411" ht="12.75">
      <c r="Y1411" s="50"/>
    </row>
    <row r="1412" ht="12.75">
      <c r="Y1412" s="50"/>
    </row>
    <row r="1413" ht="12.75">
      <c r="Y1413" s="50"/>
    </row>
    <row r="1414" ht="12.75">
      <c r="Y1414" s="50"/>
    </row>
    <row r="1415" ht="12.75">
      <c r="Y1415" s="50"/>
    </row>
    <row r="1416" ht="12.75">
      <c r="Y1416" s="50"/>
    </row>
    <row r="1417" ht="12.75">
      <c r="Y1417" s="50"/>
    </row>
    <row r="1418" ht="12.75">
      <c r="Y1418" s="50"/>
    </row>
    <row r="1419" ht="12.75">
      <c r="Y1419" s="50"/>
    </row>
    <row r="1420" ht="12.75">
      <c r="Y1420" s="50"/>
    </row>
    <row r="1421" ht="12.75">
      <c r="Y1421" s="50"/>
    </row>
    <row r="1422" ht="12.75">
      <c r="Y1422" s="50"/>
    </row>
    <row r="1423" ht="12.75">
      <c r="Y1423" s="50"/>
    </row>
    <row r="1424" ht="12.75">
      <c r="Y1424" s="50"/>
    </row>
    <row r="1425" ht="12.75">
      <c r="Y1425" s="50"/>
    </row>
    <row r="1426" ht="12.75">
      <c r="Y1426" s="50"/>
    </row>
    <row r="1427" ht="12.75">
      <c r="Y1427" s="50"/>
    </row>
    <row r="1428" ht="12.75">
      <c r="Y1428" s="50"/>
    </row>
    <row r="1429" ht="12.75">
      <c r="Y1429" s="50"/>
    </row>
    <row r="1430" ht="12.75">
      <c r="Y1430" s="50"/>
    </row>
    <row r="1431" ht="12.75">
      <c r="Y1431" s="50"/>
    </row>
    <row r="1432" ht="12.75">
      <c r="Y1432" s="50"/>
    </row>
    <row r="1433" ht="12.75">
      <c r="Y1433" s="50"/>
    </row>
    <row r="1434" ht="12.75">
      <c r="Y1434" s="50"/>
    </row>
    <row r="1435" ht="12.75">
      <c r="Y1435" s="50"/>
    </row>
    <row r="1436" ht="12.75">
      <c r="Y1436" s="50"/>
    </row>
    <row r="1437" ht="12.75">
      <c r="Y1437" s="50"/>
    </row>
    <row r="1438" ht="12.75">
      <c r="Y1438" s="50"/>
    </row>
    <row r="1439" ht="12.75">
      <c r="Y1439" s="50"/>
    </row>
    <row r="1440" ht="12.75">
      <c r="Y1440" s="50"/>
    </row>
    <row r="1441" ht="12.75">
      <c r="Y1441" s="50"/>
    </row>
    <row r="1442" ht="12.75">
      <c r="Y1442" s="50"/>
    </row>
    <row r="1443" ht="12.75">
      <c r="Y1443" s="50"/>
    </row>
    <row r="1444" ht="12.75">
      <c r="Y1444" s="50"/>
    </row>
    <row r="1445" ht="12.75">
      <c r="Y1445" s="50"/>
    </row>
    <row r="1446" ht="12.75">
      <c r="Y1446" s="50"/>
    </row>
    <row r="1447" ht="12.75">
      <c r="Y1447" s="50"/>
    </row>
    <row r="1448" ht="12.75">
      <c r="Y1448" s="50"/>
    </row>
    <row r="1449" ht="12.75">
      <c r="Y1449" s="50"/>
    </row>
    <row r="1450" ht="12.75">
      <c r="Y1450" s="50"/>
    </row>
    <row r="1451" ht="12.75">
      <c r="Y1451" s="50"/>
    </row>
    <row r="1452" ht="12.75">
      <c r="Y1452" s="50"/>
    </row>
    <row r="1453" ht="12.75">
      <c r="Y1453" s="50"/>
    </row>
    <row r="1454" ht="12.75">
      <c r="Y1454" s="50"/>
    </row>
    <row r="1455" ht="12.75">
      <c r="Y1455" s="50"/>
    </row>
    <row r="1456" ht="12.75">
      <c r="Y1456" s="50"/>
    </row>
    <row r="1457" ht="12.75">
      <c r="Y1457" s="50"/>
    </row>
    <row r="1458" ht="12.75">
      <c r="Y1458" s="50"/>
    </row>
    <row r="1459" ht="12.75">
      <c r="Y1459" s="50"/>
    </row>
    <row r="1460" ht="12.75">
      <c r="Y1460" s="50"/>
    </row>
    <row r="1461" ht="12.75">
      <c r="Y1461" s="50"/>
    </row>
    <row r="1462" ht="12.75">
      <c r="Y1462" s="50"/>
    </row>
    <row r="1463" ht="12.75">
      <c r="Y1463" s="50"/>
    </row>
    <row r="1464" ht="12.75">
      <c r="Y1464" s="50"/>
    </row>
    <row r="1465" ht="12.75">
      <c r="Y1465" s="50"/>
    </row>
    <row r="1466" ht="12.75">
      <c r="Y1466" s="50"/>
    </row>
    <row r="1467" ht="12.75">
      <c r="Y1467" s="50"/>
    </row>
    <row r="1468" ht="12.75">
      <c r="Y1468" s="50"/>
    </row>
    <row r="1469" ht="12.75">
      <c r="Y1469" s="50"/>
    </row>
    <row r="1470" ht="12.75">
      <c r="Y1470" s="50"/>
    </row>
    <row r="1471" ht="12.75">
      <c r="Y1471" s="50"/>
    </row>
    <row r="1472" ht="12.75">
      <c r="Y1472" s="50"/>
    </row>
    <row r="1473" ht="12.75">
      <c r="Y1473" s="50"/>
    </row>
    <row r="1474" ht="12.75">
      <c r="Y1474" s="50"/>
    </row>
    <row r="1475" ht="12.75">
      <c r="Y1475" s="50"/>
    </row>
    <row r="1476" ht="12.75">
      <c r="Y1476" s="50"/>
    </row>
    <row r="1477" ht="12.75">
      <c r="Y1477" s="50"/>
    </row>
    <row r="1478" ht="12.75">
      <c r="Y1478" s="50"/>
    </row>
    <row r="1479" ht="12.75">
      <c r="Y1479" s="50"/>
    </row>
    <row r="1480" ht="12.75">
      <c r="Y1480" s="50"/>
    </row>
    <row r="1481" ht="12.75">
      <c r="Y1481" s="50"/>
    </row>
    <row r="1482" ht="12.75">
      <c r="Y1482" s="50"/>
    </row>
    <row r="1483" ht="12.75">
      <c r="Y1483" s="50"/>
    </row>
    <row r="1484" ht="12.75">
      <c r="Y1484" s="50"/>
    </row>
    <row r="1485" ht="12.75">
      <c r="Y1485" s="50"/>
    </row>
    <row r="1486" ht="12.75">
      <c r="Y1486" s="50"/>
    </row>
    <row r="1487" ht="12.75">
      <c r="Y1487" s="50"/>
    </row>
    <row r="1488" ht="12.75">
      <c r="Y1488" s="50"/>
    </row>
    <row r="1489" ht="12.75">
      <c r="Y1489" s="50"/>
    </row>
    <row r="1490" ht="12.75">
      <c r="Y1490" s="50"/>
    </row>
    <row r="1491" ht="12.75">
      <c r="Y1491" s="50"/>
    </row>
    <row r="1492" ht="12.75">
      <c r="Y1492" s="50"/>
    </row>
    <row r="1493" ht="12.75">
      <c r="Y1493" s="50"/>
    </row>
    <row r="1494" ht="12.75">
      <c r="Y1494" s="50"/>
    </row>
    <row r="1495" ht="12.75">
      <c r="Y1495" s="50"/>
    </row>
    <row r="1496" ht="12.75">
      <c r="Y1496" s="50"/>
    </row>
    <row r="1497" ht="12.75">
      <c r="Y1497" s="50"/>
    </row>
    <row r="1498" ht="12.75">
      <c r="Y1498" s="50"/>
    </row>
    <row r="1499" ht="12.75">
      <c r="Y1499" s="50"/>
    </row>
    <row r="1500" ht="12.75">
      <c r="Y1500" s="50"/>
    </row>
    <row r="1501" ht="12.75">
      <c r="Y1501" s="50"/>
    </row>
    <row r="1502" ht="12.75">
      <c r="Y1502" s="50"/>
    </row>
    <row r="1503" ht="12.75">
      <c r="Y1503" s="50"/>
    </row>
    <row r="1504" ht="12.75">
      <c r="Y1504" s="50"/>
    </row>
    <row r="1505" ht="12.75">
      <c r="Y1505" s="50"/>
    </row>
    <row r="1506" ht="12.75">
      <c r="Y1506" s="50"/>
    </row>
    <row r="1507" ht="12.75">
      <c r="Y1507" s="50"/>
    </row>
    <row r="1508" ht="12.75">
      <c r="Y1508" s="50"/>
    </row>
    <row r="1509" ht="12.75">
      <c r="Y1509" s="50"/>
    </row>
    <row r="1510" ht="12.75">
      <c r="Y1510" s="50"/>
    </row>
    <row r="1511" ht="12.75">
      <c r="Y1511" s="50"/>
    </row>
    <row r="1512" ht="12.75">
      <c r="Y1512" s="50"/>
    </row>
    <row r="1513" ht="12.75">
      <c r="Y1513" s="50"/>
    </row>
    <row r="1514" ht="12.75">
      <c r="Y1514" s="50"/>
    </row>
    <row r="1515" ht="12.75">
      <c r="Y1515" s="50"/>
    </row>
    <row r="1516" ht="12.75">
      <c r="Y1516" s="50"/>
    </row>
    <row r="1517" ht="12.75">
      <c r="Y1517" s="50"/>
    </row>
    <row r="1518" ht="12.75">
      <c r="Y1518" s="50"/>
    </row>
    <row r="1519" ht="12.75">
      <c r="Y1519" s="50"/>
    </row>
    <row r="1520" ht="12.75">
      <c r="Y1520" s="50"/>
    </row>
    <row r="1521" ht="12.75">
      <c r="Y1521" s="50"/>
    </row>
    <row r="1522" ht="12.75">
      <c r="Y1522" s="50"/>
    </row>
    <row r="1523" ht="12.75">
      <c r="Y1523" s="50"/>
    </row>
    <row r="1524" ht="12.75">
      <c r="Y1524" s="50"/>
    </row>
    <row r="1525" ht="12.75">
      <c r="Y1525" s="50"/>
    </row>
    <row r="1526" ht="12.75">
      <c r="Y1526" s="50"/>
    </row>
    <row r="1527" ht="12.75">
      <c r="Y1527" s="50"/>
    </row>
    <row r="1528" ht="12.75">
      <c r="Y1528" s="50"/>
    </row>
    <row r="1529" ht="12.75">
      <c r="Y1529" s="50"/>
    </row>
    <row r="1530" ht="12.75">
      <c r="Y1530" s="50"/>
    </row>
    <row r="1531" ht="12.75">
      <c r="Y1531" s="50"/>
    </row>
    <row r="1532" ht="12.75">
      <c r="Y1532" s="50"/>
    </row>
    <row r="1533" ht="12.75">
      <c r="Y1533" s="50"/>
    </row>
    <row r="1534" ht="12.75">
      <c r="Y1534" s="50"/>
    </row>
    <row r="1535" ht="12.75">
      <c r="Y1535" s="50"/>
    </row>
    <row r="1536" ht="12.75">
      <c r="Y1536" s="50"/>
    </row>
    <row r="1537" ht="12.75">
      <c r="Y1537" s="50"/>
    </row>
    <row r="1538" ht="12.75">
      <c r="Y1538" s="50"/>
    </row>
    <row r="1539" ht="12.75">
      <c r="Y1539" s="50"/>
    </row>
    <row r="1540" ht="12.75">
      <c r="Y1540" s="50"/>
    </row>
    <row r="1541" ht="12.75">
      <c r="Y1541" s="50"/>
    </row>
    <row r="1542" ht="12.75">
      <c r="Y1542" s="50"/>
    </row>
    <row r="1543" ht="12.75">
      <c r="Y1543" s="50"/>
    </row>
    <row r="1544" ht="12.75">
      <c r="Y1544" s="50"/>
    </row>
    <row r="1545" ht="12.75">
      <c r="Y1545" s="50"/>
    </row>
    <row r="1546" ht="12.75">
      <c r="Y1546" s="50"/>
    </row>
    <row r="1547" ht="12.75">
      <c r="Y1547" s="50"/>
    </row>
    <row r="1548" ht="12.75">
      <c r="Y1548" s="50"/>
    </row>
    <row r="1549" ht="12.75">
      <c r="Y1549" s="50"/>
    </row>
    <row r="1550" ht="12.75">
      <c r="Y1550" s="50"/>
    </row>
    <row r="1551" ht="12.75">
      <c r="Y1551" s="50"/>
    </row>
    <row r="1552" ht="12.75">
      <c r="Y1552" s="50"/>
    </row>
    <row r="1553" ht="12.75">
      <c r="Y1553" s="50"/>
    </row>
    <row r="1554" ht="12.75">
      <c r="Y1554" s="50"/>
    </row>
    <row r="1555" ht="12.75">
      <c r="Y1555" s="50"/>
    </row>
    <row r="1556" ht="12.75">
      <c r="Y1556" s="50"/>
    </row>
    <row r="1557" ht="12.75">
      <c r="Y1557" s="50"/>
    </row>
    <row r="1558" ht="12.75">
      <c r="Y1558" s="50"/>
    </row>
    <row r="1559" ht="12.75">
      <c r="Y1559" s="50"/>
    </row>
    <row r="1560" ht="12.75">
      <c r="Y1560" s="50"/>
    </row>
    <row r="1561" ht="12.75">
      <c r="Y1561" s="50"/>
    </row>
    <row r="1562" ht="12.75">
      <c r="Y1562" s="50"/>
    </row>
    <row r="1563" ht="12.75">
      <c r="Y1563" s="50"/>
    </row>
    <row r="1564" ht="12.75">
      <c r="Y1564" s="50"/>
    </row>
    <row r="1565" ht="12.75">
      <c r="Y1565" s="50"/>
    </row>
    <row r="1566" ht="12.75">
      <c r="Y1566" s="50"/>
    </row>
    <row r="1567" ht="12.75">
      <c r="Y1567" s="50"/>
    </row>
    <row r="1568" ht="12.75">
      <c r="Y1568" s="50"/>
    </row>
    <row r="1569" ht="12.75">
      <c r="Y1569" s="50"/>
    </row>
    <row r="1570" ht="12.75">
      <c r="Y1570" s="50"/>
    </row>
    <row r="1571" ht="12.75">
      <c r="Y1571" s="50"/>
    </row>
    <row r="1572" ht="12.75">
      <c r="Y1572" s="50"/>
    </row>
    <row r="1573" ht="12.75">
      <c r="Y1573" s="50"/>
    </row>
    <row r="1574" ht="12.75">
      <c r="Y1574" s="50"/>
    </row>
    <row r="1575" ht="12.75">
      <c r="Y1575" s="50"/>
    </row>
    <row r="1576" ht="12.75">
      <c r="Y1576" s="50"/>
    </row>
    <row r="1577" ht="12.75">
      <c r="Y1577" s="50"/>
    </row>
    <row r="1578" ht="12.75">
      <c r="Y1578" s="50"/>
    </row>
    <row r="1579" ht="12.75">
      <c r="Y1579" s="50"/>
    </row>
    <row r="1580" ht="12.75">
      <c r="Y1580" s="50"/>
    </row>
    <row r="1581" ht="12.75">
      <c r="Y1581" s="50"/>
    </row>
    <row r="1582" ht="12.75">
      <c r="Y1582" s="50"/>
    </row>
    <row r="1583" ht="12.75">
      <c r="Y1583" s="50"/>
    </row>
    <row r="1584" ht="12.75">
      <c r="Y1584" s="50"/>
    </row>
    <row r="1585" ht="12.75">
      <c r="Y1585" s="50"/>
    </row>
    <row r="1586" ht="12.75">
      <c r="Y1586" s="50"/>
    </row>
    <row r="1587" ht="12.75">
      <c r="Y1587" s="50"/>
    </row>
    <row r="1588" ht="12.75">
      <c r="Y1588" s="50"/>
    </row>
    <row r="1589" ht="12.75">
      <c r="Y1589" s="50"/>
    </row>
    <row r="1590" ht="12.75">
      <c r="Y1590" s="50"/>
    </row>
    <row r="1591" ht="12.75">
      <c r="Y1591" s="50"/>
    </row>
    <row r="1592" ht="12.75">
      <c r="Y1592" s="50"/>
    </row>
    <row r="1593" ht="12.75">
      <c r="Y1593" s="50"/>
    </row>
    <row r="1594" ht="12.75">
      <c r="Y1594" s="50"/>
    </row>
    <row r="1595" ht="12.75">
      <c r="Y1595" s="50"/>
    </row>
    <row r="1596" ht="12.75">
      <c r="Y1596" s="50"/>
    </row>
    <row r="1597" ht="12.75">
      <c r="Y1597" s="50"/>
    </row>
    <row r="1598" ht="12.75">
      <c r="Y1598" s="50"/>
    </row>
    <row r="1599" ht="12.75">
      <c r="Y1599" s="50"/>
    </row>
    <row r="1600" ht="12.75">
      <c r="Y1600" s="50"/>
    </row>
    <row r="1601" ht="12.75">
      <c r="Y1601" s="50"/>
    </row>
    <row r="1602" ht="12.75">
      <c r="Y1602" s="50"/>
    </row>
    <row r="1603" ht="12.75">
      <c r="Y1603" s="50"/>
    </row>
    <row r="1604" ht="12.75">
      <c r="Y1604" s="50"/>
    </row>
    <row r="1605" ht="12.75">
      <c r="Y1605" s="50"/>
    </row>
    <row r="1606" ht="12.75">
      <c r="Y1606" s="50"/>
    </row>
    <row r="1607" ht="12.75">
      <c r="Y1607" s="50"/>
    </row>
    <row r="1608" ht="12.75">
      <c r="Y1608" s="50"/>
    </row>
    <row r="1609" ht="12.75">
      <c r="Y1609" s="50"/>
    </row>
    <row r="1610" ht="12.75">
      <c r="Y1610" s="50"/>
    </row>
    <row r="1611" ht="12.75">
      <c r="Y1611" s="50"/>
    </row>
    <row r="1612" ht="12.75">
      <c r="Y1612" s="50"/>
    </row>
    <row r="1613" ht="12.75">
      <c r="Y1613" s="50"/>
    </row>
    <row r="1614" ht="12.75">
      <c r="Y1614" s="50"/>
    </row>
    <row r="1615" ht="12.75">
      <c r="Y1615" s="50"/>
    </row>
    <row r="1616" ht="12.75">
      <c r="Y1616" s="50"/>
    </row>
    <row r="1617" ht="12.75">
      <c r="Y1617" s="50"/>
    </row>
    <row r="1618" ht="12.75">
      <c r="Y1618" s="50"/>
    </row>
    <row r="1619" ht="12.75">
      <c r="Y1619" s="50"/>
    </row>
    <row r="1620" ht="12.75">
      <c r="Y1620" s="50"/>
    </row>
    <row r="1621" ht="12.75">
      <c r="Y1621" s="50"/>
    </row>
    <row r="1622" ht="12.75">
      <c r="Y1622" s="50"/>
    </row>
    <row r="1623" ht="12.75">
      <c r="Y1623" s="50"/>
    </row>
    <row r="1624" ht="12.75">
      <c r="Y1624" s="50"/>
    </row>
    <row r="1625" ht="12.75">
      <c r="Y1625" s="50"/>
    </row>
    <row r="1626" ht="12.75">
      <c r="Y1626" s="50"/>
    </row>
    <row r="1627" ht="12.75">
      <c r="Y1627" s="50"/>
    </row>
    <row r="1628" ht="12.75">
      <c r="Y1628" s="50"/>
    </row>
    <row r="1629" ht="12.75">
      <c r="Y1629" s="50"/>
    </row>
    <row r="1630" ht="12.75">
      <c r="Y1630" s="50"/>
    </row>
    <row r="1631" ht="12.75">
      <c r="Y1631" s="50"/>
    </row>
    <row r="1632" ht="12.75">
      <c r="Y1632" s="50"/>
    </row>
    <row r="1633" ht="12.75">
      <c r="Y1633" s="50"/>
    </row>
    <row r="1634" ht="12.75">
      <c r="Y1634" s="50"/>
    </row>
    <row r="1635" ht="12.75">
      <c r="Y1635" s="50"/>
    </row>
    <row r="1636" ht="12.75">
      <c r="Y1636" s="50"/>
    </row>
    <row r="1637" ht="12.75">
      <c r="Y1637" s="50"/>
    </row>
    <row r="1638" ht="12.75">
      <c r="Y1638" s="50"/>
    </row>
    <row r="1639" ht="12.75">
      <c r="Y1639" s="50"/>
    </row>
    <row r="1640" ht="12.75">
      <c r="Y1640" s="50"/>
    </row>
    <row r="1641" ht="12.75">
      <c r="Y1641" s="50"/>
    </row>
    <row r="1642" ht="12.75">
      <c r="Y1642" s="50"/>
    </row>
    <row r="1643" ht="12.75">
      <c r="Y1643" s="50"/>
    </row>
    <row r="1644" ht="12.75">
      <c r="Y1644" s="50"/>
    </row>
    <row r="1645" ht="12.75">
      <c r="Y1645" s="50"/>
    </row>
    <row r="1646" ht="12.75">
      <c r="Y1646" s="50"/>
    </row>
    <row r="1647" ht="12.75">
      <c r="Y1647" s="50"/>
    </row>
    <row r="1648" ht="12.75">
      <c r="Y1648" s="50"/>
    </row>
    <row r="1649" ht="12.75">
      <c r="Y1649" s="50"/>
    </row>
    <row r="1650" ht="12.75">
      <c r="Y1650" s="50"/>
    </row>
    <row r="1651" ht="12.75">
      <c r="Y1651" s="50"/>
    </row>
    <row r="1652" ht="12.75">
      <c r="Y1652" s="50"/>
    </row>
    <row r="1653" ht="12.75">
      <c r="Y1653" s="50"/>
    </row>
    <row r="1654" ht="12.75">
      <c r="Y1654" s="50"/>
    </row>
    <row r="1655" ht="12.75">
      <c r="Y1655" s="50"/>
    </row>
    <row r="1656" ht="12.75">
      <c r="Y1656" s="50"/>
    </row>
    <row r="1657" ht="12.75">
      <c r="Y1657" s="50"/>
    </row>
    <row r="1658" ht="12.75">
      <c r="Y1658" s="50"/>
    </row>
    <row r="1659" ht="12.75">
      <c r="Y1659" s="50"/>
    </row>
    <row r="1660" ht="12.75">
      <c r="Y1660" s="50"/>
    </row>
    <row r="1661" ht="12.75">
      <c r="Y1661" s="50"/>
    </row>
    <row r="1662" ht="12.75">
      <c r="Y1662" s="50"/>
    </row>
    <row r="1663" ht="12.75">
      <c r="Y1663" s="50"/>
    </row>
    <row r="1664" ht="12.75">
      <c r="Y1664" s="50"/>
    </row>
    <row r="1665" ht="12.75">
      <c r="Y1665" s="50"/>
    </row>
    <row r="1666" ht="12.75">
      <c r="Y1666" s="50"/>
    </row>
    <row r="1667" ht="12.75">
      <c r="Y1667" s="50"/>
    </row>
    <row r="1668" ht="12.75">
      <c r="Y1668" s="50"/>
    </row>
    <row r="1669" ht="12.75">
      <c r="Y1669" s="50"/>
    </row>
    <row r="1670" ht="12.75">
      <c r="Y1670" s="50"/>
    </row>
    <row r="1671" ht="12.75">
      <c r="Y1671" s="50"/>
    </row>
    <row r="1672" ht="12.75">
      <c r="Y1672" s="50"/>
    </row>
    <row r="1673" ht="12.75">
      <c r="Y1673" s="50"/>
    </row>
    <row r="1674" ht="12.75">
      <c r="Y1674" s="50"/>
    </row>
    <row r="1675" ht="12.75">
      <c r="Y1675" s="50"/>
    </row>
    <row r="1676" ht="12.75">
      <c r="Y1676" s="50"/>
    </row>
    <row r="1677" ht="12.75">
      <c r="Y1677" s="50"/>
    </row>
    <row r="1678" ht="12.75">
      <c r="Y1678" s="50"/>
    </row>
    <row r="1679" ht="12.75">
      <c r="Y1679" s="50"/>
    </row>
    <row r="1680" ht="12.75">
      <c r="Y1680" s="50"/>
    </row>
    <row r="1681" ht="12.75">
      <c r="Y1681" s="50"/>
    </row>
    <row r="1682" ht="12.75">
      <c r="Y1682" s="50"/>
    </row>
    <row r="1683" ht="12.75">
      <c r="Y1683" s="50"/>
    </row>
    <row r="1684" ht="12.75">
      <c r="Y1684" s="50"/>
    </row>
    <row r="1685" ht="12.75">
      <c r="Y1685" s="50"/>
    </row>
    <row r="1686" ht="12.75">
      <c r="Y1686" s="50"/>
    </row>
    <row r="1687" ht="12.75">
      <c r="Y1687" s="50"/>
    </row>
    <row r="1688" ht="12.75">
      <c r="Y1688" s="50"/>
    </row>
    <row r="1689" ht="12.75">
      <c r="Y1689" s="50"/>
    </row>
    <row r="1690" ht="12.75">
      <c r="Y1690" s="50"/>
    </row>
    <row r="1691" ht="12.75">
      <c r="Y1691" s="50"/>
    </row>
    <row r="1692" ht="12.75">
      <c r="Y1692" s="50"/>
    </row>
    <row r="1693" ht="12.75">
      <c r="Y1693" s="50"/>
    </row>
    <row r="1694" ht="12.75">
      <c r="Y1694" s="50"/>
    </row>
    <row r="1695" ht="12.75">
      <c r="Y1695" s="50"/>
    </row>
    <row r="1696" ht="12.75">
      <c r="Y1696" s="50"/>
    </row>
    <row r="1697" ht="12.75">
      <c r="Y1697" s="50"/>
    </row>
    <row r="1698" ht="12.75">
      <c r="Y1698" s="50"/>
    </row>
    <row r="1699" ht="12.75">
      <c r="Y1699" s="50"/>
    </row>
    <row r="1700" ht="12.75">
      <c r="Y1700" s="50"/>
    </row>
    <row r="1701" ht="12.75">
      <c r="Y1701" s="50"/>
    </row>
    <row r="1702" ht="12.75">
      <c r="Y1702" s="50"/>
    </row>
    <row r="1703" ht="12.75">
      <c r="Y1703" s="50"/>
    </row>
    <row r="1704" ht="12.75">
      <c r="Y1704" s="50"/>
    </row>
    <row r="1705" ht="12.75">
      <c r="Y1705" s="50"/>
    </row>
    <row r="1706" ht="12.75">
      <c r="Y1706" s="50"/>
    </row>
    <row r="1707" ht="12.75">
      <c r="Y1707" s="50"/>
    </row>
    <row r="1708" ht="12.75">
      <c r="Y1708" s="50"/>
    </row>
    <row r="1709" ht="12.75">
      <c r="Y1709" s="50"/>
    </row>
    <row r="1710" ht="12.75">
      <c r="Y1710" s="50"/>
    </row>
    <row r="1711" ht="12.75">
      <c r="Y1711" s="50"/>
    </row>
    <row r="1712" ht="12.75">
      <c r="Y1712" s="50"/>
    </row>
    <row r="1713" ht="12.75">
      <c r="Y1713" s="50"/>
    </row>
    <row r="1714" ht="12.75">
      <c r="Y1714" s="50"/>
    </row>
    <row r="1715" ht="12.75">
      <c r="Y1715" s="50"/>
    </row>
    <row r="1716" ht="12.75">
      <c r="Y1716" s="50"/>
    </row>
    <row r="1717" ht="12.75">
      <c r="Y1717" s="50"/>
    </row>
    <row r="1718" ht="12.75">
      <c r="Y1718" s="50"/>
    </row>
    <row r="1719" ht="12.75">
      <c r="Y1719" s="50"/>
    </row>
    <row r="1720" ht="12.75">
      <c r="Y1720" s="50"/>
    </row>
    <row r="1721" ht="12.75">
      <c r="Y1721" s="50"/>
    </row>
    <row r="1722" ht="12.75">
      <c r="Y1722" s="50"/>
    </row>
    <row r="1723" ht="12.75">
      <c r="Y1723" s="50"/>
    </row>
    <row r="1724" ht="12.75">
      <c r="Y1724" s="50"/>
    </row>
    <row r="1725" ht="12.75">
      <c r="Y1725" s="50"/>
    </row>
    <row r="1726" ht="12.75">
      <c r="Y1726" s="50"/>
    </row>
    <row r="1727" ht="12.75">
      <c r="Y1727" s="50"/>
    </row>
    <row r="1728" ht="12.75">
      <c r="Y1728" s="50"/>
    </row>
    <row r="1729" ht="12.75">
      <c r="Y1729" s="50"/>
    </row>
    <row r="1730" ht="12.75">
      <c r="Y1730" s="50"/>
    </row>
    <row r="1731" ht="12.75">
      <c r="Y1731" s="50"/>
    </row>
    <row r="1732" ht="12.75">
      <c r="Y1732" s="50"/>
    </row>
    <row r="1733" ht="12.75">
      <c r="Y1733" s="50"/>
    </row>
    <row r="1734" ht="12.75">
      <c r="Y1734" s="50"/>
    </row>
    <row r="1735" ht="12.75">
      <c r="Y1735" s="50"/>
    </row>
    <row r="1736" ht="12.75">
      <c r="Y1736" s="50"/>
    </row>
    <row r="1737" ht="12.75">
      <c r="Y1737" s="50"/>
    </row>
    <row r="1738" ht="12.75">
      <c r="Y1738" s="50"/>
    </row>
    <row r="1739" ht="12.75">
      <c r="Y1739" s="50"/>
    </row>
    <row r="1740" ht="12.75">
      <c r="Y1740" s="50"/>
    </row>
    <row r="1741" ht="12.75">
      <c r="Y1741" s="50"/>
    </row>
    <row r="1742" ht="12.75">
      <c r="Y1742" s="50"/>
    </row>
    <row r="1743" ht="12.75">
      <c r="Y1743" s="50"/>
    </row>
    <row r="1744" ht="12.75">
      <c r="Y1744" s="50"/>
    </row>
    <row r="1745" ht="12.75">
      <c r="Y1745" s="50"/>
    </row>
    <row r="1746" ht="12.75">
      <c r="Y1746" s="50"/>
    </row>
    <row r="1747" ht="12.75">
      <c r="Y1747" s="50"/>
    </row>
    <row r="1748" ht="12.75">
      <c r="Y1748" s="50"/>
    </row>
    <row r="1749" ht="12.75">
      <c r="Y1749" s="50"/>
    </row>
    <row r="1750" ht="12.75">
      <c r="Y1750" s="50"/>
    </row>
    <row r="1751" ht="12.75">
      <c r="Y1751" s="50"/>
    </row>
    <row r="1752" ht="12.75">
      <c r="Y1752" s="50"/>
    </row>
    <row r="1753" ht="12.75">
      <c r="Y1753" s="50"/>
    </row>
    <row r="1754" ht="12.75">
      <c r="Y1754" s="50"/>
    </row>
    <row r="1755" ht="12.75">
      <c r="Y1755" s="50"/>
    </row>
    <row r="1756" ht="12.75">
      <c r="Y1756" s="50"/>
    </row>
    <row r="1757" ht="12.75">
      <c r="Y1757" s="50"/>
    </row>
    <row r="1758" ht="12.75">
      <c r="Y1758" s="50"/>
    </row>
    <row r="1759" ht="12.75">
      <c r="Y1759" s="50"/>
    </row>
    <row r="1760" ht="12.75">
      <c r="Y1760" s="50"/>
    </row>
    <row r="1761" ht="12.75">
      <c r="Y1761" s="50"/>
    </row>
    <row r="1762" ht="12.75">
      <c r="Y1762" s="50"/>
    </row>
    <row r="1763" ht="12.75">
      <c r="Y1763" s="50"/>
    </row>
    <row r="1764" ht="12.75">
      <c r="Y1764" s="50"/>
    </row>
    <row r="1765" ht="12.75">
      <c r="Y1765" s="50"/>
    </row>
    <row r="1766" ht="12.75">
      <c r="Y1766" s="50"/>
    </row>
    <row r="1767" ht="12.75">
      <c r="Y1767" s="50"/>
    </row>
    <row r="1768" ht="12.75">
      <c r="Y1768" s="50"/>
    </row>
    <row r="1769" ht="12.75">
      <c r="Y1769" s="50"/>
    </row>
    <row r="1770" ht="12.75">
      <c r="Y1770" s="50"/>
    </row>
    <row r="1771" ht="12.75">
      <c r="Y1771" s="50"/>
    </row>
    <row r="1772" ht="12.75">
      <c r="Y1772" s="50"/>
    </row>
    <row r="1773" ht="12.75">
      <c r="Y1773" s="50"/>
    </row>
    <row r="1774" ht="12.75">
      <c r="Y1774" s="50"/>
    </row>
    <row r="1775" ht="12.75">
      <c r="Y1775" s="50"/>
    </row>
    <row r="1776" ht="12.75">
      <c r="Y1776" s="50"/>
    </row>
    <row r="1777" ht="12.75">
      <c r="Y1777" s="50"/>
    </row>
    <row r="1778" ht="12.75">
      <c r="Y1778" s="50"/>
    </row>
    <row r="1779" ht="12.75">
      <c r="Y1779" s="50"/>
    </row>
    <row r="1780" ht="12.75">
      <c r="Y1780" s="50"/>
    </row>
    <row r="1781" ht="12.75">
      <c r="Y1781" s="50"/>
    </row>
    <row r="1782" ht="12.75">
      <c r="Y1782" s="50"/>
    </row>
    <row r="1783" ht="12.75">
      <c r="Y1783" s="50"/>
    </row>
    <row r="1784" ht="12.75">
      <c r="Y1784" s="50"/>
    </row>
    <row r="1785" ht="12.75">
      <c r="Y1785" s="50"/>
    </row>
    <row r="1786" ht="12.75">
      <c r="Y1786" s="50"/>
    </row>
    <row r="1787" ht="12.75">
      <c r="Y1787" s="50"/>
    </row>
    <row r="1788" ht="12.75">
      <c r="Y1788" s="50"/>
    </row>
    <row r="1789" ht="12.75">
      <c r="Y1789" s="50"/>
    </row>
    <row r="1790" ht="12.75">
      <c r="Y1790" s="50"/>
    </row>
    <row r="1791" ht="12.75">
      <c r="Y1791" s="50"/>
    </row>
    <row r="1792" ht="12.75">
      <c r="Y1792" s="50"/>
    </row>
    <row r="1793" ht="12.75">
      <c r="Y1793" s="50"/>
    </row>
    <row r="1794" ht="12.75">
      <c r="Y1794" s="50"/>
    </row>
    <row r="1795" ht="12.75">
      <c r="Y1795" s="50"/>
    </row>
    <row r="1796" ht="12.75">
      <c r="Y1796" s="50"/>
    </row>
    <row r="1797" ht="12.75">
      <c r="Y1797" s="50"/>
    </row>
    <row r="1798" ht="12.75">
      <c r="Y1798" s="50"/>
    </row>
    <row r="1799" ht="12.75">
      <c r="Y1799" s="50"/>
    </row>
    <row r="1800" ht="12.75">
      <c r="Y1800" s="50"/>
    </row>
    <row r="1801" ht="12.75">
      <c r="Y1801" s="50"/>
    </row>
    <row r="1802" ht="12.75">
      <c r="Y1802" s="50"/>
    </row>
    <row r="1803" ht="12.75">
      <c r="Y1803" s="50"/>
    </row>
    <row r="1804" ht="12.75">
      <c r="Y1804" s="50"/>
    </row>
    <row r="1805" ht="12.75">
      <c r="Y1805" s="50"/>
    </row>
    <row r="1806" ht="12.75">
      <c r="Y1806" s="50"/>
    </row>
    <row r="1807" ht="12.75">
      <c r="Y1807" s="50"/>
    </row>
    <row r="1808" ht="12.75">
      <c r="Y1808" s="50"/>
    </row>
    <row r="1809" ht="12.75">
      <c r="Y1809" s="50"/>
    </row>
    <row r="1810" ht="12.75">
      <c r="Y1810" s="50"/>
    </row>
    <row r="1811" ht="12.75">
      <c r="Y1811" s="50"/>
    </row>
    <row r="1812" ht="12.75">
      <c r="Y1812" s="50"/>
    </row>
    <row r="1813" ht="12.75">
      <c r="Y1813" s="50"/>
    </row>
    <row r="1814" ht="12.75">
      <c r="Y1814" s="50"/>
    </row>
    <row r="1815" ht="12.75">
      <c r="Y1815" s="50"/>
    </row>
    <row r="1816" ht="12.75">
      <c r="Y1816" s="50"/>
    </row>
    <row r="1817" ht="12.75">
      <c r="Y1817" s="50"/>
    </row>
    <row r="1818" ht="12.75">
      <c r="Y1818" s="50"/>
    </row>
    <row r="1819" ht="12.75">
      <c r="Y1819" s="50"/>
    </row>
    <row r="1820" ht="12.75">
      <c r="Y1820" s="50"/>
    </row>
    <row r="1821" ht="12.75">
      <c r="Y1821" s="50"/>
    </row>
    <row r="1822" ht="12.75">
      <c r="Y1822" s="50"/>
    </row>
    <row r="1823" ht="12.75">
      <c r="Y1823" s="50"/>
    </row>
    <row r="1824" ht="12.75">
      <c r="Y1824" s="50"/>
    </row>
    <row r="1825" ht="12.75">
      <c r="Y1825" s="50"/>
    </row>
    <row r="1826" ht="12.75">
      <c r="Y1826" s="50"/>
    </row>
    <row r="1827" ht="12.75">
      <c r="Y1827" s="50"/>
    </row>
    <row r="1828" ht="12.75">
      <c r="Y1828" s="50"/>
    </row>
    <row r="1829" ht="12.75">
      <c r="Y1829" s="50"/>
    </row>
    <row r="1830" ht="12.75">
      <c r="Y1830" s="50"/>
    </row>
    <row r="1831" ht="12.75">
      <c r="Y1831" s="50"/>
    </row>
    <row r="1832" ht="12.75">
      <c r="Y1832" s="50"/>
    </row>
    <row r="1833" ht="12.75">
      <c r="Y1833" s="50"/>
    </row>
    <row r="1834" ht="12.75">
      <c r="Y1834" s="50"/>
    </row>
    <row r="1835" ht="12.75">
      <c r="Y1835" s="50"/>
    </row>
    <row r="1836" ht="12.75">
      <c r="Y1836" s="50"/>
    </row>
    <row r="1837" ht="12.75">
      <c r="Y1837" s="50"/>
    </row>
    <row r="1838" ht="12.75">
      <c r="Y1838" s="50"/>
    </row>
    <row r="1839" ht="12.75">
      <c r="Y1839" s="50"/>
    </row>
    <row r="1840" ht="12.75">
      <c r="Y1840" s="50"/>
    </row>
    <row r="1841" ht="12.75">
      <c r="Y1841" s="50"/>
    </row>
    <row r="1842" ht="12.75">
      <c r="Y1842" s="50"/>
    </row>
    <row r="1843" ht="12.75">
      <c r="Y1843" s="50"/>
    </row>
    <row r="1844" ht="12.75">
      <c r="Y1844" s="50"/>
    </row>
    <row r="1845" ht="12.75">
      <c r="Y1845" s="50"/>
    </row>
    <row r="1846" ht="12.75">
      <c r="Y1846" s="50"/>
    </row>
    <row r="1847" ht="12.75">
      <c r="Y1847" s="50"/>
    </row>
    <row r="1848" ht="12.75">
      <c r="Y1848" s="50"/>
    </row>
    <row r="1849" ht="12.75">
      <c r="Y1849" s="50"/>
    </row>
    <row r="1850" ht="12.75">
      <c r="Y1850" s="50"/>
    </row>
    <row r="1851" ht="12.75">
      <c r="Y1851" s="50"/>
    </row>
    <row r="1852" ht="12.75">
      <c r="Y1852" s="50"/>
    </row>
    <row r="1853" ht="12.75">
      <c r="Y1853" s="50"/>
    </row>
    <row r="1854" ht="12.75">
      <c r="Y1854" s="50"/>
    </row>
    <row r="1855" ht="12.75">
      <c r="Y1855" s="50"/>
    </row>
    <row r="1856" ht="12.75">
      <c r="Y1856" s="50"/>
    </row>
    <row r="1857" ht="12.75">
      <c r="Y1857" s="50"/>
    </row>
    <row r="1858" ht="12.75">
      <c r="Y1858" s="50"/>
    </row>
    <row r="1859" ht="12.75">
      <c r="Y1859" s="50"/>
    </row>
    <row r="1860" ht="12.75">
      <c r="Y1860" s="50"/>
    </row>
    <row r="1861" ht="12.75">
      <c r="Y1861" s="50"/>
    </row>
    <row r="1862" ht="12.75">
      <c r="Y1862" s="50"/>
    </row>
    <row r="1863" ht="12.75">
      <c r="Y1863" s="50"/>
    </row>
    <row r="1864" ht="12.75">
      <c r="Y1864" s="50"/>
    </row>
    <row r="1865" ht="12.75">
      <c r="Y1865" s="50"/>
    </row>
    <row r="1866" ht="12.75">
      <c r="Y1866" s="50"/>
    </row>
    <row r="1867" ht="12.75">
      <c r="Y1867" s="50"/>
    </row>
    <row r="1868" ht="12.75">
      <c r="Y1868" s="50"/>
    </row>
    <row r="1869" ht="12.75">
      <c r="Y1869" s="50"/>
    </row>
    <row r="1870" ht="12.75">
      <c r="Y1870" s="50"/>
    </row>
    <row r="1871" ht="12.75">
      <c r="Y1871" s="50"/>
    </row>
    <row r="1872" ht="12.75">
      <c r="Y1872" s="50"/>
    </row>
    <row r="1873" ht="12.75">
      <c r="Y1873" s="50"/>
    </row>
    <row r="1874" ht="12.75">
      <c r="Y1874" s="50"/>
    </row>
    <row r="1875" ht="12.75">
      <c r="Y1875" s="50"/>
    </row>
    <row r="1876" ht="12.75">
      <c r="Y1876" s="50"/>
    </row>
    <row r="1877" ht="12.75">
      <c r="Y1877" s="50"/>
    </row>
    <row r="1878" ht="12.75">
      <c r="Y1878" s="50"/>
    </row>
    <row r="1879" ht="12.75">
      <c r="Y1879" s="50"/>
    </row>
    <row r="1880" ht="12.75">
      <c r="Y1880" s="50"/>
    </row>
    <row r="1881" ht="12.75">
      <c r="Y1881" s="50"/>
    </row>
    <row r="1882" ht="12.75">
      <c r="Y1882" s="50"/>
    </row>
    <row r="1883" ht="12.75">
      <c r="Y1883" s="50"/>
    </row>
    <row r="1884" ht="12.75">
      <c r="Y1884" s="50"/>
    </row>
    <row r="1885" ht="12.75">
      <c r="Y1885" s="50"/>
    </row>
    <row r="1886" ht="12.75">
      <c r="Y1886" s="50"/>
    </row>
    <row r="1887" ht="12.75">
      <c r="Y1887" s="50"/>
    </row>
    <row r="1888" ht="12.75">
      <c r="Y1888" s="50"/>
    </row>
    <row r="1889" ht="12.75">
      <c r="Y1889" s="50"/>
    </row>
    <row r="1890" ht="12.75">
      <c r="Y1890" s="50"/>
    </row>
    <row r="1891" ht="12.75">
      <c r="Y1891" s="50"/>
    </row>
    <row r="1892" ht="12.75">
      <c r="Y1892" s="50"/>
    </row>
    <row r="1893" ht="12.75">
      <c r="Y1893" s="50"/>
    </row>
    <row r="1894" ht="12.75">
      <c r="Y1894" s="50"/>
    </row>
    <row r="1895" ht="12.75">
      <c r="Y1895" s="50"/>
    </row>
    <row r="1896" ht="12.75">
      <c r="Y1896" s="50"/>
    </row>
    <row r="1897" ht="12.75">
      <c r="Y1897" s="50"/>
    </row>
    <row r="1898" ht="12.75">
      <c r="Y1898" s="50"/>
    </row>
    <row r="1899" ht="12.75">
      <c r="Y1899" s="50"/>
    </row>
    <row r="1900" ht="12.75">
      <c r="Y1900" s="50"/>
    </row>
    <row r="1901" ht="12.75">
      <c r="Y1901" s="50"/>
    </row>
    <row r="1902" ht="12.75">
      <c r="Y1902" s="50"/>
    </row>
    <row r="1903" ht="12.75">
      <c r="Y1903" s="50"/>
    </row>
    <row r="1904" ht="12.75">
      <c r="Y1904" s="50"/>
    </row>
    <row r="1905" ht="12.75">
      <c r="Y1905" s="50"/>
    </row>
    <row r="1906" ht="12.75">
      <c r="Y1906" s="50"/>
    </row>
    <row r="1907" ht="12.75">
      <c r="Y1907" s="50"/>
    </row>
    <row r="1908" ht="12.75">
      <c r="Y1908" s="50"/>
    </row>
    <row r="1909" ht="12.75">
      <c r="Y1909" s="50"/>
    </row>
    <row r="1910" ht="12.75">
      <c r="Y1910" s="50"/>
    </row>
    <row r="1911" ht="12.75">
      <c r="Y1911" s="50"/>
    </row>
    <row r="1912" ht="12.75">
      <c r="Y1912" s="50"/>
    </row>
    <row r="1913" ht="12.75">
      <c r="Y1913" s="50"/>
    </row>
    <row r="1914" ht="12.75">
      <c r="Y1914" s="50"/>
    </row>
    <row r="1915" ht="12.75">
      <c r="Y1915" s="50"/>
    </row>
    <row r="1916" ht="12.75">
      <c r="Y1916" s="50"/>
    </row>
    <row r="1917" ht="12.75">
      <c r="Y1917" s="50"/>
    </row>
    <row r="1918" ht="12.75">
      <c r="Y1918" s="50"/>
    </row>
    <row r="1919" ht="12.75">
      <c r="Y1919" s="50"/>
    </row>
    <row r="1920" ht="12.75">
      <c r="Y1920" s="50"/>
    </row>
    <row r="1921" ht="12.75">
      <c r="Y1921" s="50"/>
    </row>
    <row r="1922" ht="12.75">
      <c r="Y1922" s="50"/>
    </row>
    <row r="1923" ht="12.75">
      <c r="Y1923" s="50"/>
    </row>
    <row r="1924" ht="12.75">
      <c r="Y1924" s="50"/>
    </row>
    <row r="1925" ht="12.75">
      <c r="Y1925" s="50"/>
    </row>
    <row r="1926" ht="12.75">
      <c r="Y1926" s="50"/>
    </row>
    <row r="1927" ht="12.75">
      <c r="Y1927" s="50"/>
    </row>
    <row r="1928" ht="12.75">
      <c r="Y1928" s="50"/>
    </row>
    <row r="1929" ht="12.75">
      <c r="Y1929" s="50"/>
    </row>
    <row r="1930" ht="12.75">
      <c r="Y1930" s="50"/>
    </row>
    <row r="1931" ht="12.75">
      <c r="Y1931" s="50"/>
    </row>
    <row r="1932" ht="12.75">
      <c r="Y1932" s="50"/>
    </row>
    <row r="1933" ht="12.75">
      <c r="Y1933" s="50"/>
    </row>
    <row r="1934" ht="12.75">
      <c r="Y1934" s="50"/>
    </row>
    <row r="1935" ht="12.75">
      <c r="Y1935" s="50"/>
    </row>
    <row r="1936" ht="12.75">
      <c r="Y1936" s="50"/>
    </row>
    <row r="1937" ht="12.75">
      <c r="Y1937" s="50"/>
    </row>
    <row r="1938" ht="12.75">
      <c r="Y1938" s="50"/>
    </row>
    <row r="1939" ht="12.75">
      <c r="Y1939" s="50"/>
    </row>
    <row r="1940" ht="12.75">
      <c r="Y1940" s="50"/>
    </row>
    <row r="1941" ht="12.75">
      <c r="Y1941" s="50"/>
    </row>
    <row r="1942" ht="12.75">
      <c r="Y1942" s="50"/>
    </row>
    <row r="1943" ht="12.75">
      <c r="Y1943" s="50"/>
    </row>
    <row r="1944" ht="12.75">
      <c r="Y1944" s="50"/>
    </row>
    <row r="1945" ht="12.75">
      <c r="Y1945" s="50"/>
    </row>
    <row r="1946" ht="12.75">
      <c r="Y1946" s="50"/>
    </row>
    <row r="1947" ht="12.75">
      <c r="Y1947" s="50"/>
    </row>
    <row r="1948" ht="12.75">
      <c r="Y1948" s="50"/>
    </row>
    <row r="1949" ht="12.75">
      <c r="Y1949" s="50"/>
    </row>
    <row r="1950" ht="12.75">
      <c r="Y1950" s="50"/>
    </row>
    <row r="1951" ht="12.75">
      <c r="Y1951" s="50"/>
    </row>
    <row r="1952" ht="12.75">
      <c r="Y1952" s="50"/>
    </row>
    <row r="1953" ht="12.75">
      <c r="Y1953" s="50"/>
    </row>
    <row r="1954" ht="12.75">
      <c r="Y1954" s="50"/>
    </row>
    <row r="1955" ht="12.75">
      <c r="Y1955" s="50"/>
    </row>
    <row r="1956" ht="12.75">
      <c r="Y1956" s="50"/>
    </row>
    <row r="1957" ht="12.75">
      <c r="Y1957" s="50"/>
    </row>
    <row r="1958" ht="12.75">
      <c r="Y1958" s="50"/>
    </row>
    <row r="1959" ht="12.75">
      <c r="Y1959" s="50"/>
    </row>
    <row r="1960" ht="12.75">
      <c r="Y1960" s="50"/>
    </row>
    <row r="1961" ht="12.75">
      <c r="Y1961" s="50"/>
    </row>
    <row r="1962" ht="12.75">
      <c r="Y1962" s="50"/>
    </row>
    <row r="1963" ht="12.75">
      <c r="Y1963" s="50"/>
    </row>
    <row r="1964" ht="12.75">
      <c r="Y1964" s="50"/>
    </row>
    <row r="1965" ht="12.75">
      <c r="Y1965" s="50"/>
    </row>
    <row r="1966" ht="12.75">
      <c r="Y1966" s="50"/>
    </row>
    <row r="1967" ht="12.75">
      <c r="Y1967" s="50"/>
    </row>
    <row r="1968" ht="12.75">
      <c r="Y1968" s="50"/>
    </row>
    <row r="1969" ht="12.75">
      <c r="Y1969" s="50"/>
    </row>
    <row r="1970" ht="12.75">
      <c r="Y1970" s="50"/>
    </row>
    <row r="1971" ht="12.75">
      <c r="Y1971" s="50"/>
    </row>
    <row r="1972" ht="12.75">
      <c r="Y1972" s="50"/>
    </row>
    <row r="1973" ht="12.75">
      <c r="Y1973" s="50"/>
    </row>
    <row r="1974" ht="12.75">
      <c r="Y1974" s="50"/>
    </row>
    <row r="1975" ht="12.75">
      <c r="Y1975" s="50"/>
    </row>
    <row r="1976" ht="12.75">
      <c r="Y1976" s="50"/>
    </row>
    <row r="1977" ht="12.75">
      <c r="Y1977" s="50"/>
    </row>
    <row r="1978" ht="12.75">
      <c r="Y1978" s="50"/>
    </row>
    <row r="1979" ht="12.75">
      <c r="Y1979" s="50"/>
    </row>
    <row r="1980" ht="12.75">
      <c r="Y1980" s="50"/>
    </row>
    <row r="1981" ht="12.75">
      <c r="Y1981" s="50"/>
    </row>
    <row r="1982" ht="12.75">
      <c r="Y1982" s="50"/>
    </row>
    <row r="1983" ht="12.75">
      <c r="Y1983" s="50"/>
    </row>
    <row r="1984" ht="12.75">
      <c r="Y1984" s="50"/>
    </row>
    <row r="1985" ht="12.75">
      <c r="Y1985" s="50"/>
    </row>
    <row r="1986" ht="12.75">
      <c r="Y1986" s="50"/>
    </row>
    <row r="1987" ht="12.75">
      <c r="Y1987" s="50"/>
    </row>
    <row r="1988" ht="12.75">
      <c r="Y1988" s="50"/>
    </row>
    <row r="1989" ht="12.75">
      <c r="Y1989" s="50"/>
    </row>
    <row r="1990" ht="12.75">
      <c r="Y1990" s="50"/>
    </row>
    <row r="1991" ht="12.75">
      <c r="Y1991" s="50"/>
    </row>
    <row r="1992" ht="12.75">
      <c r="Y1992" s="50"/>
    </row>
    <row r="1993" ht="12.75">
      <c r="Y1993" s="50"/>
    </row>
    <row r="1994" ht="12.75">
      <c r="Y1994" s="50"/>
    </row>
    <row r="1995" ht="12.75">
      <c r="Y1995" s="50"/>
    </row>
    <row r="1996" ht="12.75">
      <c r="Y1996" s="50"/>
    </row>
    <row r="1997" ht="12.75">
      <c r="Y1997" s="50"/>
    </row>
    <row r="1998" ht="12.75">
      <c r="Y1998" s="50"/>
    </row>
    <row r="1999" ht="12.75">
      <c r="Y1999" s="50"/>
    </row>
    <row r="2000" ht="12.75">
      <c r="Y2000" s="50"/>
    </row>
    <row r="2001" ht="12.75">
      <c r="Y2001" s="50"/>
    </row>
    <row r="2002" ht="12.75">
      <c r="Y2002" s="50"/>
    </row>
    <row r="2003" ht="12.75">
      <c r="Y2003" s="50"/>
    </row>
    <row r="2004" ht="12.75">
      <c r="Y2004" s="50"/>
    </row>
    <row r="2005" ht="12.75">
      <c r="Y2005" s="50"/>
    </row>
    <row r="2006" ht="12.75">
      <c r="Y2006" s="50"/>
    </row>
    <row r="2007" ht="12.75">
      <c r="Y2007" s="50"/>
    </row>
    <row r="2008" ht="12.75">
      <c r="Y2008" s="50"/>
    </row>
    <row r="2009" ht="12.75">
      <c r="Y2009" s="50"/>
    </row>
    <row r="2010" ht="12.75">
      <c r="Y2010" s="50"/>
    </row>
    <row r="2011" ht="12.75">
      <c r="Y2011" s="50"/>
    </row>
    <row r="2012" ht="12.75">
      <c r="Y2012" s="50"/>
    </row>
    <row r="2013" ht="12.75">
      <c r="Y2013" s="50"/>
    </row>
    <row r="2014" ht="12.75">
      <c r="Y2014" s="50"/>
    </row>
    <row r="2015" ht="12.75">
      <c r="Y2015" s="50"/>
    </row>
    <row r="2016" ht="12.75">
      <c r="Y2016" s="50"/>
    </row>
    <row r="2017" ht="12.75">
      <c r="Y2017" s="50"/>
    </row>
    <row r="2018" ht="12.75">
      <c r="Y2018" s="50"/>
    </row>
    <row r="2019" ht="12.75">
      <c r="Y2019" s="50"/>
    </row>
    <row r="2020" ht="12.75">
      <c r="Y2020" s="50"/>
    </row>
    <row r="2021" ht="12.75">
      <c r="Y2021" s="50"/>
    </row>
    <row r="2022" ht="12.75">
      <c r="Y2022" s="50"/>
    </row>
    <row r="2023" ht="12.75">
      <c r="Y2023" s="50"/>
    </row>
    <row r="2024" ht="12.75">
      <c r="Y2024" s="50"/>
    </row>
    <row r="2025" ht="12.75">
      <c r="Y2025" s="50"/>
    </row>
    <row r="2026" ht="12.75">
      <c r="Y2026" s="50"/>
    </row>
    <row r="2027" ht="12.75">
      <c r="Y2027" s="50"/>
    </row>
    <row r="2028" ht="12.75">
      <c r="Y2028" s="50"/>
    </row>
    <row r="2029" ht="12.75">
      <c r="Y2029" s="50"/>
    </row>
    <row r="2030" ht="12.75">
      <c r="Y2030" s="50"/>
    </row>
    <row r="2031" ht="12.75">
      <c r="Y2031" s="50"/>
    </row>
    <row r="2032" ht="12.75">
      <c r="Y2032" s="50"/>
    </row>
    <row r="2033" ht="12.75">
      <c r="Y2033" s="50"/>
    </row>
    <row r="2034" ht="12.75">
      <c r="Y2034" s="50"/>
    </row>
    <row r="2035" ht="12.75">
      <c r="Y2035" s="50"/>
    </row>
    <row r="2036" ht="12.75">
      <c r="Y2036" s="50"/>
    </row>
    <row r="2037" ht="12.75">
      <c r="Y2037" s="50"/>
    </row>
    <row r="2038" ht="12.75">
      <c r="Y2038" s="50"/>
    </row>
    <row r="2039" ht="12.75">
      <c r="Y2039" s="50"/>
    </row>
    <row r="2040" ht="12.75">
      <c r="Y2040" s="50"/>
    </row>
    <row r="2041" ht="12.75">
      <c r="Y2041" s="50"/>
    </row>
    <row r="2042" ht="12.75">
      <c r="Y2042" s="50"/>
    </row>
    <row r="2043" ht="12.75">
      <c r="Y2043" s="50"/>
    </row>
    <row r="2044" ht="12.75">
      <c r="Y2044" s="50"/>
    </row>
    <row r="2045" ht="12.75">
      <c r="Y2045" s="50"/>
    </row>
    <row r="2046" ht="12.75">
      <c r="Y2046" s="50"/>
    </row>
    <row r="2047" ht="12.75">
      <c r="Y2047" s="50"/>
    </row>
    <row r="2048" ht="12.75">
      <c r="Y2048" s="50"/>
    </row>
    <row r="2049" ht="12.75">
      <c r="Y2049" s="50"/>
    </row>
    <row r="2050" ht="12.75">
      <c r="Y2050" s="50"/>
    </row>
    <row r="2051" ht="12.75">
      <c r="Y2051" s="50"/>
    </row>
    <row r="2052" ht="12.75">
      <c r="Y2052" s="50"/>
    </row>
    <row r="2053" ht="12.75">
      <c r="Y2053" s="50"/>
    </row>
    <row r="2054" ht="12.75">
      <c r="Y2054" s="50"/>
    </row>
    <row r="2055" ht="12.75">
      <c r="Y2055" s="50"/>
    </row>
    <row r="2056" ht="12.75">
      <c r="Y2056" s="50"/>
    </row>
    <row r="2057" ht="12.75">
      <c r="Y2057" s="50"/>
    </row>
    <row r="2058" ht="12.75">
      <c r="Y2058" s="50"/>
    </row>
    <row r="2059" ht="12.75">
      <c r="Y2059" s="50"/>
    </row>
    <row r="2060" ht="12.75">
      <c r="Y2060" s="50"/>
    </row>
    <row r="2061" ht="12.75">
      <c r="Y2061" s="50"/>
    </row>
    <row r="2062" ht="12.75">
      <c r="Y2062" s="50"/>
    </row>
    <row r="2063" ht="12.75">
      <c r="Y2063" s="50"/>
    </row>
    <row r="2064" ht="12.75">
      <c r="Y2064" s="50"/>
    </row>
    <row r="2065" ht="12.75">
      <c r="Y2065" s="50"/>
    </row>
    <row r="2066" ht="12.75">
      <c r="Y2066" s="50"/>
    </row>
    <row r="2067" ht="12.75">
      <c r="Y2067" s="50"/>
    </row>
    <row r="2068" ht="12.75">
      <c r="Y2068" s="50"/>
    </row>
    <row r="2069" ht="12.75">
      <c r="Y2069" s="50"/>
    </row>
    <row r="2070" ht="12.75">
      <c r="Y2070" s="50"/>
    </row>
    <row r="2071" ht="12.75">
      <c r="Y2071" s="50"/>
    </row>
    <row r="2072" ht="12.75">
      <c r="Y2072" s="50"/>
    </row>
    <row r="2073" ht="12.75">
      <c r="Y2073" s="50"/>
    </row>
    <row r="2074" ht="12.75">
      <c r="Y2074" s="50"/>
    </row>
    <row r="2075" ht="12.75">
      <c r="Y2075" s="50"/>
    </row>
    <row r="2076" ht="12.75">
      <c r="Y2076" s="50"/>
    </row>
    <row r="2077" ht="12.75">
      <c r="Y2077" s="50"/>
    </row>
    <row r="2078" ht="12.75">
      <c r="Y2078" s="50"/>
    </row>
    <row r="2079" ht="12.75">
      <c r="Y2079" s="50"/>
    </row>
    <row r="2080" ht="12.75">
      <c r="Y2080" s="50"/>
    </row>
    <row r="2081" ht="12.75">
      <c r="Y2081" s="50"/>
    </row>
    <row r="2082" ht="12.75">
      <c r="Y2082" s="50"/>
    </row>
    <row r="2083" ht="12.75">
      <c r="Y2083" s="50"/>
    </row>
    <row r="2084" ht="12.75">
      <c r="Y2084" s="50"/>
    </row>
    <row r="2085" ht="12.75">
      <c r="Y2085" s="50"/>
    </row>
    <row r="2086" ht="12.75">
      <c r="Y2086" s="50"/>
    </row>
    <row r="2087" ht="12.75">
      <c r="Y2087" s="50"/>
    </row>
    <row r="2088" ht="12.75">
      <c r="Y2088" s="50"/>
    </row>
    <row r="2089" ht="12.75">
      <c r="Y2089" s="50"/>
    </row>
    <row r="2090" ht="12.75">
      <c r="Y2090" s="50"/>
    </row>
    <row r="2091" ht="12.75">
      <c r="Y2091" s="50"/>
    </row>
    <row r="2092" ht="12.75">
      <c r="Y2092" s="50"/>
    </row>
    <row r="2093" ht="12.75">
      <c r="Y2093" s="50"/>
    </row>
    <row r="2094" ht="12.75">
      <c r="Y2094" s="50"/>
    </row>
    <row r="2095" ht="12.75">
      <c r="Y2095" s="50"/>
    </row>
    <row r="2096" ht="12.75">
      <c r="Y2096" s="50"/>
    </row>
    <row r="2097" ht="12.75">
      <c r="Y2097" s="50"/>
    </row>
    <row r="2098" ht="12.75">
      <c r="Y2098" s="50"/>
    </row>
    <row r="2099" ht="12.75">
      <c r="Y2099" s="50"/>
    </row>
    <row r="2100" ht="12.75">
      <c r="Y2100" s="50"/>
    </row>
    <row r="2101" ht="12.75">
      <c r="Y2101" s="50"/>
    </row>
    <row r="2102" ht="12.75">
      <c r="Y2102" s="50"/>
    </row>
    <row r="2103" ht="12.75">
      <c r="Y2103" s="50"/>
    </row>
    <row r="2104" ht="12.75">
      <c r="Y2104" s="50"/>
    </row>
    <row r="2105" ht="12.75">
      <c r="Y2105" s="50"/>
    </row>
    <row r="2106" ht="12.75">
      <c r="Y2106" s="50"/>
    </row>
    <row r="2107" ht="12.75">
      <c r="Y2107" s="50"/>
    </row>
    <row r="2108" ht="12.75">
      <c r="Y2108" s="50"/>
    </row>
    <row r="2109" ht="12.75">
      <c r="Y2109" s="50"/>
    </row>
    <row r="2110" ht="12.75">
      <c r="Y2110" s="50"/>
    </row>
    <row r="2111" ht="12.75">
      <c r="Y2111" s="50"/>
    </row>
    <row r="2112" ht="12.75">
      <c r="Y2112" s="50"/>
    </row>
    <row r="2113" ht="12.75">
      <c r="Y2113" s="50"/>
    </row>
    <row r="2114" ht="12.75">
      <c r="Y2114" s="50"/>
    </row>
    <row r="2115" ht="12.75">
      <c r="Y2115" s="50"/>
    </row>
    <row r="2116" ht="12.75">
      <c r="Y2116" s="50"/>
    </row>
    <row r="2117" ht="12.75">
      <c r="Y2117" s="50"/>
    </row>
    <row r="2118" ht="12.75">
      <c r="Y2118" s="50"/>
    </row>
    <row r="2119" ht="12.75">
      <c r="Y2119" s="50"/>
    </row>
    <row r="2120" ht="12.75">
      <c r="Y2120" s="50"/>
    </row>
    <row r="2121" ht="12.75">
      <c r="Y2121" s="50"/>
    </row>
    <row r="2122" ht="12.75">
      <c r="Y2122" s="50"/>
    </row>
    <row r="2123" ht="12.75">
      <c r="Y2123" s="50"/>
    </row>
    <row r="2124" ht="12.75">
      <c r="Y2124" s="50"/>
    </row>
    <row r="2125" ht="12.75">
      <c r="Y2125" s="50"/>
    </row>
    <row r="2126" ht="12.75">
      <c r="Y2126" s="50"/>
    </row>
    <row r="2127" ht="12.75">
      <c r="Y2127" s="50"/>
    </row>
    <row r="2128" ht="12.75">
      <c r="Y2128" s="50"/>
    </row>
    <row r="2129" ht="12.75">
      <c r="Y2129" s="50"/>
    </row>
    <row r="2130" ht="12.75">
      <c r="Y2130" s="50"/>
    </row>
    <row r="2131" ht="12.75">
      <c r="Y2131" s="50"/>
    </row>
    <row r="2132" ht="12.75">
      <c r="Y2132" s="50"/>
    </row>
    <row r="2133" ht="12.75">
      <c r="Y2133" s="50"/>
    </row>
    <row r="2134" ht="12.75">
      <c r="Y2134" s="50"/>
    </row>
    <row r="2135" ht="12.75">
      <c r="Y2135" s="50"/>
    </row>
    <row r="2136" ht="12.75">
      <c r="Y2136" s="50"/>
    </row>
    <row r="2137" ht="12.75">
      <c r="Y2137" s="50"/>
    </row>
    <row r="2138" ht="12.75">
      <c r="Y2138" s="50"/>
    </row>
    <row r="2139" ht="12.75">
      <c r="Y2139" s="50"/>
    </row>
    <row r="2140" ht="12.75">
      <c r="Y2140" s="50"/>
    </row>
    <row r="2141" ht="12.75">
      <c r="Y2141" s="50"/>
    </row>
    <row r="2142" ht="12.75">
      <c r="Y2142" s="50"/>
    </row>
    <row r="2143" ht="12.75">
      <c r="Y2143" s="50"/>
    </row>
    <row r="2144" ht="12.75">
      <c r="Y2144" s="50"/>
    </row>
    <row r="2145" ht="12.75">
      <c r="Y2145" s="50"/>
    </row>
    <row r="2146" ht="12.75">
      <c r="Y2146" s="50"/>
    </row>
    <row r="2147" ht="12.75">
      <c r="Y2147" s="50"/>
    </row>
    <row r="2148" ht="12.75">
      <c r="Y2148" s="50"/>
    </row>
    <row r="2149" ht="12.75">
      <c r="Y2149" s="50"/>
    </row>
    <row r="2150" ht="12.75">
      <c r="Y2150" s="50"/>
    </row>
    <row r="2151" ht="12.75">
      <c r="Y2151" s="50"/>
    </row>
    <row r="2152" ht="12.75">
      <c r="Y2152" s="50"/>
    </row>
    <row r="2153" ht="12.75">
      <c r="Y2153" s="50"/>
    </row>
    <row r="2154" ht="12.75">
      <c r="Y2154" s="50"/>
    </row>
    <row r="2155" ht="12.75">
      <c r="Y2155" s="50"/>
    </row>
    <row r="2156" ht="12.75">
      <c r="Y2156" s="50"/>
    </row>
    <row r="2157" ht="12.75">
      <c r="Y2157" s="50"/>
    </row>
    <row r="2158" ht="12.75">
      <c r="Y2158" s="50"/>
    </row>
    <row r="2159" ht="12.75">
      <c r="Y2159" s="50"/>
    </row>
    <row r="2160" ht="12.75">
      <c r="Y2160" s="50"/>
    </row>
    <row r="2161" ht="12.75">
      <c r="Y2161" s="50"/>
    </row>
    <row r="2162" ht="12.75">
      <c r="Y2162" s="50"/>
    </row>
    <row r="2163" ht="12.75">
      <c r="Y2163" s="50"/>
    </row>
    <row r="2164" ht="12.75">
      <c r="Y2164" s="50"/>
    </row>
    <row r="2165" ht="12.75">
      <c r="Y2165" s="50"/>
    </row>
    <row r="2166" ht="12.75">
      <c r="Y2166" s="50"/>
    </row>
    <row r="2167" ht="12.75">
      <c r="Y2167" s="50"/>
    </row>
    <row r="2168" ht="12.75">
      <c r="Y2168" s="50"/>
    </row>
    <row r="2169" ht="12.75">
      <c r="Y2169" s="50"/>
    </row>
    <row r="2170" ht="12.75">
      <c r="Y2170" s="50"/>
    </row>
    <row r="2171" ht="12.75">
      <c r="Y2171" s="50"/>
    </row>
    <row r="2172" ht="12.75">
      <c r="Y2172" s="50"/>
    </row>
    <row r="2173" ht="12.75">
      <c r="Y2173" s="50"/>
    </row>
    <row r="2174" ht="12.75">
      <c r="Y2174" s="50"/>
    </row>
    <row r="2175" ht="12.75">
      <c r="Y2175" s="50"/>
    </row>
    <row r="2176" ht="12.75">
      <c r="Y2176" s="50"/>
    </row>
    <row r="2177" ht="12.75">
      <c r="Y2177" s="50"/>
    </row>
    <row r="2178" ht="12.75">
      <c r="Y2178" s="50"/>
    </row>
    <row r="2179" ht="12.75">
      <c r="Y2179" s="50"/>
    </row>
    <row r="2180" ht="12.75">
      <c r="Y2180" s="50"/>
    </row>
    <row r="2181" ht="12.75">
      <c r="Y2181" s="50"/>
    </row>
    <row r="2182" ht="12.75">
      <c r="Y2182" s="50"/>
    </row>
    <row r="2183" ht="12.75">
      <c r="Y2183" s="50"/>
    </row>
    <row r="2184" ht="12.75">
      <c r="Y2184" s="50"/>
    </row>
    <row r="2185" ht="12.75">
      <c r="Y2185" s="50"/>
    </row>
    <row r="2186" ht="12.75">
      <c r="Y2186" s="50"/>
    </row>
    <row r="2187" ht="12.75">
      <c r="Y2187" s="50"/>
    </row>
    <row r="2188" ht="12.75">
      <c r="Y2188" s="50"/>
    </row>
    <row r="2189" ht="12.75">
      <c r="Y2189" s="50"/>
    </row>
    <row r="2190" ht="12.75">
      <c r="Y2190" s="50"/>
    </row>
    <row r="2191" ht="12.75">
      <c r="Y2191" s="50"/>
    </row>
    <row r="2192" ht="12.75">
      <c r="Y2192" s="50"/>
    </row>
    <row r="2193" ht="12.75">
      <c r="Y2193" s="50"/>
    </row>
    <row r="2194" ht="12.75">
      <c r="Y2194" s="50"/>
    </row>
    <row r="2195" ht="12.75">
      <c r="Y2195" s="50"/>
    </row>
    <row r="2196" ht="12.75">
      <c r="Y2196" s="50"/>
    </row>
    <row r="2197" ht="12.75">
      <c r="Y2197" s="50"/>
    </row>
    <row r="2198" ht="12.75">
      <c r="Y2198" s="50"/>
    </row>
    <row r="2199" ht="12.75">
      <c r="Y2199" s="50"/>
    </row>
    <row r="2200" ht="12.75">
      <c r="Y2200" s="50"/>
    </row>
    <row r="2201" ht="12.75">
      <c r="Y2201" s="50"/>
    </row>
    <row r="2202" ht="12.75">
      <c r="Y2202" s="50"/>
    </row>
    <row r="2203" ht="12.75">
      <c r="Y2203" s="50"/>
    </row>
    <row r="2204" ht="12.75">
      <c r="Y2204" s="50"/>
    </row>
    <row r="2205" ht="12.75">
      <c r="Y2205" s="50"/>
    </row>
    <row r="2206" ht="12.75">
      <c r="Y2206" s="50"/>
    </row>
    <row r="2207" ht="12.75">
      <c r="Y2207" s="50"/>
    </row>
    <row r="2208" ht="12.75">
      <c r="Y2208" s="50"/>
    </row>
    <row r="2209" ht="12.75">
      <c r="Y2209" s="50"/>
    </row>
    <row r="2210" ht="12.75">
      <c r="Y2210" s="50"/>
    </row>
    <row r="2211" ht="12.75">
      <c r="Y2211" s="50"/>
    </row>
    <row r="2212" ht="12.75">
      <c r="Y2212" s="50"/>
    </row>
    <row r="2213" ht="12.75">
      <c r="Y2213" s="50"/>
    </row>
    <row r="2214" ht="12.75">
      <c r="Y2214" s="50"/>
    </row>
    <row r="2215" ht="12.75">
      <c r="Y2215" s="50"/>
    </row>
    <row r="2216" ht="12.75">
      <c r="Y2216" s="50"/>
    </row>
    <row r="2217" ht="12.75">
      <c r="Y2217" s="50"/>
    </row>
    <row r="2218" ht="12.75">
      <c r="Y2218" s="50"/>
    </row>
    <row r="2219" ht="12.75">
      <c r="Y2219" s="50"/>
    </row>
    <row r="2220" ht="12.75">
      <c r="Y2220" s="50"/>
    </row>
    <row r="2221" ht="12.75">
      <c r="Y2221" s="50"/>
    </row>
    <row r="2222" ht="12.75">
      <c r="Y2222" s="50"/>
    </row>
    <row r="2223" ht="12.75">
      <c r="Y2223" s="50"/>
    </row>
    <row r="2224" ht="12.75">
      <c r="Y2224" s="50"/>
    </row>
    <row r="2225" ht="12.75">
      <c r="Y2225" s="50"/>
    </row>
    <row r="2226" ht="12.75">
      <c r="Y2226" s="50"/>
    </row>
    <row r="2227" ht="12.75">
      <c r="Y2227" s="50"/>
    </row>
    <row r="2228" ht="12.75">
      <c r="Y2228" s="50"/>
    </row>
    <row r="2229" ht="12.75">
      <c r="Y2229" s="50"/>
    </row>
    <row r="2230" ht="12.75">
      <c r="Y2230" s="50"/>
    </row>
    <row r="2231" ht="12.75">
      <c r="Y2231" s="50"/>
    </row>
    <row r="2232" ht="12.75">
      <c r="Y2232" s="50"/>
    </row>
    <row r="2233" ht="12.75">
      <c r="Y2233" s="50"/>
    </row>
    <row r="2234" ht="12.75">
      <c r="Y2234" s="50"/>
    </row>
    <row r="2235" ht="12.75">
      <c r="Y2235" s="50"/>
    </row>
    <row r="2236" ht="12.75">
      <c r="Y2236" s="50"/>
    </row>
    <row r="2237" ht="12.75">
      <c r="Y2237" s="50"/>
    </row>
    <row r="2238" ht="12.75">
      <c r="Y2238" s="50"/>
    </row>
    <row r="2239" ht="12.75">
      <c r="Y2239" s="50"/>
    </row>
    <row r="2240" ht="12.75">
      <c r="Y2240" s="50"/>
    </row>
    <row r="2241" ht="12.75">
      <c r="Y2241" s="50"/>
    </row>
    <row r="2242" ht="12.75">
      <c r="Y2242" s="50"/>
    </row>
    <row r="2243" ht="12.75">
      <c r="Y2243" s="50"/>
    </row>
    <row r="2244" ht="12.75">
      <c r="Y2244" s="50"/>
    </row>
    <row r="2245" ht="12.75">
      <c r="Y2245" s="50"/>
    </row>
    <row r="2246" ht="12.75">
      <c r="Y2246" s="50"/>
    </row>
    <row r="2247" ht="12.75">
      <c r="Y2247" s="50"/>
    </row>
    <row r="2248" ht="12.75">
      <c r="Y2248" s="50"/>
    </row>
    <row r="2249" ht="12.75">
      <c r="Y2249" s="50"/>
    </row>
    <row r="2250" ht="12.75">
      <c r="Y2250" s="50"/>
    </row>
    <row r="2251" ht="12.75">
      <c r="Y2251" s="50"/>
    </row>
    <row r="2252" ht="12.75">
      <c r="Y2252" s="50"/>
    </row>
    <row r="2253" ht="12.75">
      <c r="Y2253" s="50"/>
    </row>
    <row r="2254" ht="12.75">
      <c r="Y2254" s="50"/>
    </row>
    <row r="2255" ht="12.75">
      <c r="Y2255" s="50"/>
    </row>
    <row r="2256" ht="12.75">
      <c r="Y2256" s="50"/>
    </row>
    <row r="2257" ht="12.75">
      <c r="Y2257" s="50"/>
    </row>
    <row r="2258" ht="12.75">
      <c r="Y2258" s="50"/>
    </row>
    <row r="2259" ht="12.75">
      <c r="Y2259" s="50"/>
    </row>
    <row r="2260" ht="12.75">
      <c r="Y2260" s="50"/>
    </row>
    <row r="2261" ht="12.75">
      <c r="Y2261" s="50"/>
    </row>
    <row r="2262" ht="12.75">
      <c r="Y2262" s="50"/>
    </row>
    <row r="2263" ht="12.75">
      <c r="Y2263" s="50"/>
    </row>
    <row r="2264" ht="12.75">
      <c r="Y2264" s="50"/>
    </row>
    <row r="2265" ht="12.75">
      <c r="Y2265" s="50"/>
    </row>
    <row r="2266" ht="12.75">
      <c r="Y2266" s="50"/>
    </row>
    <row r="2267" ht="12.75">
      <c r="Y2267" s="50"/>
    </row>
    <row r="2268" ht="12.75">
      <c r="Y2268" s="50"/>
    </row>
    <row r="2269" ht="12.75">
      <c r="Y2269" s="50"/>
    </row>
    <row r="2270" ht="12.75">
      <c r="Y2270" s="50"/>
    </row>
    <row r="2271" ht="12.75">
      <c r="Y2271" s="50"/>
    </row>
    <row r="2272" ht="12.75">
      <c r="Y2272" s="50"/>
    </row>
    <row r="2273" ht="12.75">
      <c r="Y2273" s="50"/>
    </row>
    <row r="2274" ht="12.75">
      <c r="Y2274" s="50"/>
    </row>
    <row r="2275" ht="12.75">
      <c r="Y2275" s="50"/>
    </row>
    <row r="2276" ht="12.75">
      <c r="Y2276" s="50"/>
    </row>
    <row r="2277" ht="12.75">
      <c r="Y2277" s="50"/>
    </row>
    <row r="2278" ht="12.75">
      <c r="Y2278" s="50"/>
    </row>
    <row r="2279" ht="12.75">
      <c r="Y2279" s="50"/>
    </row>
    <row r="2280" ht="12.75">
      <c r="Y2280" s="50"/>
    </row>
    <row r="2281" ht="12.75">
      <c r="Y2281" s="50"/>
    </row>
    <row r="2282" ht="12.75">
      <c r="Y2282" s="50"/>
    </row>
    <row r="2283" ht="12.75">
      <c r="Y2283" s="50"/>
    </row>
    <row r="2284" ht="12.75">
      <c r="Y2284" s="50"/>
    </row>
    <row r="2285" ht="12.75">
      <c r="Y2285" s="50"/>
    </row>
    <row r="2286" ht="12.75">
      <c r="Y2286" s="50"/>
    </row>
    <row r="2287" ht="12.75">
      <c r="Y2287" s="50"/>
    </row>
    <row r="2288" ht="12.75">
      <c r="Y2288" s="50"/>
    </row>
    <row r="2289" ht="12.75">
      <c r="Y2289" s="50"/>
    </row>
    <row r="2290" ht="12.75">
      <c r="Y2290" s="50"/>
    </row>
    <row r="2291" ht="12.75">
      <c r="Y2291" s="50"/>
    </row>
    <row r="2292" ht="12.75">
      <c r="Y2292" s="50"/>
    </row>
    <row r="2293" ht="12.75">
      <c r="Y2293" s="50"/>
    </row>
    <row r="2294" ht="12.75">
      <c r="Y2294" s="50"/>
    </row>
    <row r="2295" ht="12.75">
      <c r="Y2295" s="50"/>
    </row>
    <row r="2296" ht="12.75">
      <c r="Y2296" s="50"/>
    </row>
    <row r="2297" ht="12.75">
      <c r="Y2297" s="50"/>
    </row>
    <row r="2298" ht="12.75">
      <c r="Y2298" s="50"/>
    </row>
    <row r="2299" ht="12.75">
      <c r="Y2299" s="50"/>
    </row>
    <row r="2300" ht="12.75">
      <c r="Y2300" s="50"/>
    </row>
    <row r="2301" ht="12.75">
      <c r="Y2301" s="50"/>
    </row>
    <row r="2302" ht="12.75">
      <c r="Y2302" s="50"/>
    </row>
    <row r="2303" ht="12.75">
      <c r="Y2303" s="50"/>
    </row>
    <row r="2304" ht="12.75">
      <c r="Y2304" s="50"/>
    </row>
    <row r="2305" ht="12.75">
      <c r="Y2305" s="50"/>
    </row>
    <row r="2306" ht="12.75">
      <c r="Y2306" s="50"/>
    </row>
    <row r="2307" ht="12.75">
      <c r="Y2307" s="50"/>
    </row>
    <row r="2308" ht="12.75">
      <c r="Y2308" s="50"/>
    </row>
    <row r="2309" ht="12.75">
      <c r="Y2309" s="50"/>
    </row>
    <row r="2310" ht="12.75">
      <c r="Y2310" s="50"/>
    </row>
    <row r="2311" ht="12.75">
      <c r="Y2311" s="50"/>
    </row>
    <row r="2312" ht="12.75">
      <c r="Y2312" s="50"/>
    </row>
    <row r="2313" ht="12.75">
      <c r="Y2313" s="50"/>
    </row>
    <row r="2314" ht="12.75">
      <c r="Y2314" s="50"/>
    </row>
    <row r="2315" ht="12.75">
      <c r="Y2315" s="50"/>
    </row>
    <row r="2316" ht="12.75">
      <c r="Y2316" s="50"/>
    </row>
    <row r="2317" ht="12.75">
      <c r="Y2317" s="50"/>
    </row>
    <row r="2318" ht="12.75">
      <c r="Y2318" s="50"/>
    </row>
    <row r="2319" ht="12.75">
      <c r="Y2319" s="50"/>
    </row>
    <row r="2320" ht="12.75">
      <c r="Y2320" s="50"/>
    </row>
    <row r="2321" ht="12.75">
      <c r="Y2321" s="50"/>
    </row>
    <row r="2322" ht="12.75">
      <c r="Y2322" s="50"/>
    </row>
    <row r="2323" ht="12.75">
      <c r="Y2323" s="50"/>
    </row>
    <row r="2324" ht="12.75">
      <c r="Y2324" s="50"/>
    </row>
    <row r="2325" ht="12.75">
      <c r="Y2325" s="50"/>
    </row>
    <row r="2326" ht="12.75">
      <c r="Y2326" s="50"/>
    </row>
    <row r="2327" ht="12.75">
      <c r="Y2327" s="50"/>
    </row>
    <row r="2328" ht="12.75">
      <c r="Y2328" s="50"/>
    </row>
    <row r="2329" ht="12.75">
      <c r="Y2329" s="50"/>
    </row>
    <row r="2330" ht="12.75">
      <c r="Y2330" s="50"/>
    </row>
    <row r="2331" ht="12.75">
      <c r="Y2331" s="50"/>
    </row>
    <row r="2332" ht="12.75">
      <c r="Y2332" s="50"/>
    </row>
    <row r="2333" ht="12.75">
      <c r="Y2333" s="50"/>
    </row>
    <row r="2334" ht="12.75">
      <c r="Y2334" s="50"/>
    </row>
    <row r="2335" ht="12.75">
      <c r="Y2335" s="50"/>
    </row>
    <row r="2336" ht="12.75">
      <c r="Y2336" s="50"/>
    </row>
    <row r="2337" ht="12.75">
      <c r="Y2337" s="50"/>
    </row>
    <row r="2338" ht="12.75">
      <c r="Y2338" s="50"/>
    </row>
    <row r="2339" ht="12.75">
      <c r="Y2339" s="50"/>
    </row>
    <row r="2340" ht="12.75">
      <c r="Y2340" s="50"/>
    </row>
    <row r="2341" ht="12.75">
      <c r="Y2341" s="50"/>
    </row>
    <row r="2342" ht="12.75">
      <c r="Y2342" s="50"/>
    </row>
    <row r="2343" ht="12.75">
      <c r="Y2343" s="50"/>
    </row>
    <row r="2344" ht="12.75">
      <c r="Y2344" s="50"/>
    </row>
    <row r="2345" ht="12.75">
      <c r="Y2345" s="50"/>
    </row>
    <row r="2346" ht="12.75">
      <c r="Y2346" s="50"/>
    </row>
    <row r="2347" ht="12.75">
      <c r="Y2347" s="50"/>
    </row>
    <row r="2348" ht="12.75">
      <c r="Y2348" s="50"/>
    </row>
    <row r="2349" ht="12.75">
      <c r="Y2349" s="50"/>
    </row>
    <row r="2350" ht="12.75">
      <c r="Y2350" s="50"/>
    </row>
    <row r="2351" ht="12.75">
      <c r="Y2351" s="50"/>
    </row>
    <row r="2352" ht="12.75">
      <c r="Y2352" s="50"/>
    </row>
    <row r="2353" ht="12.75">
      <c r="Y2353" s="50"/>
    </row>
    <row r="2354" ht="12.75">
      <c r="Y2354" s="50"/>
    </row>
    <row r="2355" ht="12.75">
      <c r="Y2355" s="50"/>
    </row>
    <row r="2356" ht="12.75">
      <c r="Y2356" s="50"/>
    </row>
    <row r="2357" ht="12.75">
      <c r="Y2357" s="50"/>
    </row>
    <row r="2358" ht="12.75">
      <c r="Y2358" s="50"/>
    </row>
    <row r="2359" ht="12.75">
      <c r="Y2359" s="50"/>
    </row>
    <row r="2360" ht="12.75">
      <c r="Y2360" s="50"/>
    </row>
    <row r="2361" ht="12.75">
      <c r="Y2361" s="50"/>
    </row>
    <row r="2362" ht="12.75">
      <c r="Y2362" s="50"/>
    </row>
    <row r="2363" ht="12.75">
      <c r="Y2363" s="50"/>
    </row>
    <row r="2364" ht="12.75">
      <c r="Y2364" s="50"/>
    </row>
    <row r="2365" ht="12.75">
      <c r="Y2365" s="50"/>
    </row>
    <row r="2366" ht="12.75">
      <c r="Y2366" s="50"/>
    </row>
    <row r="2367" ht="12.75">
      <c r="Y2367" s="50"/>
    </row>
    <row r="2368" ht="12.75">
      <c r="Y2368" s="50"/>
    </row>
    <row r="2369" ht="12.75">
      <c r="Y2369" s="50"/>
    </row>
    <row r="2370" ht="12.75">
      <c r="Y2370" s="50"/>
    </row>
    <row r="2371" ht="12.75">
      <c r="Y2371" s="50"/>
    </row>
    <row r="2372" ht="12.75">
      <c r="Y2372" s="50"/>
    </row>
    <row r="2373" ht="12.75">
      <c r="Y2373" s="50"/>
    </row>
    <row r="2374" ht="12.75">
      <c r="Y2374" s="50"/>
    </row>
    <row r="2375" ht="12.75">
      <c r="Y2375" s="50"/>
    </row>
    <row r="2376" ht="12.75">
      <c r="Y2376" s="50"/>
    </row>
    <row r="2377" ht="12.75">
      <c r="Y2377" s="50"/>
    </row>
    <row r="2378" ht="12.75">
      <c r="Y2378" s="50"/>
    </row>
    <row r="2379" ht="12.75">
      <c r="Y2379" s="50"/>
    </row>
    <row r="2380" ht="12.75">
      <c r="Y2380" s="50"/>
    </row>
    <row r="2381" ht="12.75">
      <c r="Y2381" s="50"/>
    </row>
    <row r="2382" ht="12.75">
      <c r="Y2382" s="50"/>
    </row>
    <row r="2383" ht="12.75">
      <c r="Y2383" s="50"/>
    </row>
    <row r="2384" ht="12.75">
      <c r="Y2384" s="50"/>
    </row>
    <row r="2385" ht="12.75">
      <c r="Y2385" s="50"/>
    </row>
    <row r="2386" ht="12.75">
      <c r="Y2386" s="50"/>
    </row>
    <row r="2387" ht="12.75">
      <c r="Y2387" s="50"/>
    </row>
    <row r="2388" ht="12.75">
      <c r="Y2388" s="50"/>
    </row>
    <row r="2389" ht="12.75">
      <c r="Y2389" s="50"/>
    </row>
    <row r="2390" ht="12.75">
      <c r="Y2390" s="50"/>
    </row>
    <row r="2391" ht="12.75">
      <c r="Y2391" s="50"/>
    </row>
    <row r="2392" ht="12.75">
      <c r="Y2392" s="50"/>
    </row>
    <row r="2393" ht="12.75">
      <c r="Y2393" s="50"/>
    </row>
    <row r="2394" ht="12.75">
      <c r="Y2394" s="50"/>
    </row>
    <row r="2395" ht="12.75">
      <c r="Y2395" s="50"/>
    </row>
    <row r="2396" ht="12.75">
      <c r="Y2396" s="50"/>
    </row>
    <row r="2397" ht="12.75">
      <c r="Y2397" s="50"/>
    </row>
    <row r="2398" ht="12.75">
      <c r="Y2398" s="50"/>
    </row>
    <row r="2399" ht="12.75">
      <c r="Y2399" s="50"/>
    </row>
    <row r="2400" ht="12.75">
      <c r="Y2400" s="50"/>
    </row>
    <row r="2401" ht="12.75">
      <c r="Y2401" s="50"/>
    </row>
    <row r="2402" ht="12.75">
      <c r="Y2402" s="50"/>
    </row>
    <row r="2403" ht="12.75">
      <c r="Y2403" s="50"/>
    </row>
    <row r="2404" ht="12.75">
      <c r="Y2404" s="50"/>
    </row>
    <row r="2405" ht="12.75">
      <c r="Y2405" s="50"/>
    </row>
    <row r="2406" ht="12.75">
      <c r="Y2406" s="50"/>
    </row>
    <row r="2407" ht="12.75">
      <c r="Y2407" s="50"/>
    </row>
    <row r="2408" ht="12.75">
      <c r="Y2408" s="50"/>
    </row>
    <row r="2409" ht="12.75">
      <c r="Y2409" s="50"/>
    </row>
    <row r="2410" ht="12.75">
      <c r="Y2410" s="50"/>
    </row>
    <row r="2411" ht="12.75">
      <c r="Y2411" s="50"/>
    </row>
    <row r="2412" ht="12.75">
      <c r="Y2412" s="50"/>
    </row>
    <row r="2413" ht="12.75">
      <c r="Y2413" s="50"/>
    </row>
    <row r="2414" ht="12.75">
      <c r="Y2414" s="50"/>
    </row>
    <row r="2415" ht="12.75">
      <c r="Y2415" s="50"/>
    </row>
    <row r="2416" ht="12.75">
      <c r="Y2416" s="50"/>
    </row>
    <row r="2417" ht="12.75">
      <c r="Y2417" s="50"/>
    </row>
    <row r="2418" ht="12.75">
      <c r="Y2418" s="50"/>
    </row>
    <row r="2419" ht="12.75">
      <c r="Y2419" s="50"/>
    </row>
    <row r="2420" ht="12.75">
      <c r="Y2420" s="50"/>
    </row>
    <row r="2421" ht="12.75">
      <c r="Y2421" s="50"/>
    </row>
    <row r="2422" ht="12.75">
      <c r="Y2422" s="50"/>
    </row>
    <row r="2423" ht="12.75">
      <c r="Y2423" s="50"/>
    </row>
    <row r="2424" ht="12.75">
      <c r="Y2424" s="50"/>
    </row>
    <row r="2425" ht="12.75">
      <c r="Y2425" s="50"/>
    </row>
    <row r="2426" ht="12.75">
      <c r="Y2426" s="50"/>
    </row>
    <row r="2427" ht="12.75">
      <c r="Y2427" s="50"/>
    </row>
    <row r="2428" ht="12.75">
      <c r="Y2428" s="50"/>
    </row>
    <row r="2429" ht="12.75">
      <c r="Y2429" s="50"/>
    </row>
    <row r="2430" ht="12.75">
      <c r="Y2430" s="50"/>
    </row>
    <row r="2431" ht="12.75">
      <c r="Y2431" s="50"/>
    </row>
    <row r="2432" ht="12.75">
      <c r="Y2432" s="50"/>
    </row>
    <row r="2433" ht="12.75">
      <c r="Y2433" s="50"/>
    </row>
    <row r="2434" ht="12.75">
      <c r="Y2434" s="50"/>
    </row>
    <row r="2435" ht="12.75">
      <c r="Y2435" s="50"/>
    </row>
    <row r="2436" ht="12.75">
      <c r="Y2436" s="50"/>
    </row>
    <row r="2437" ht="12.75">
      <c r="Y2437" s="50"/>
    </row>
    <row r="2438" ht="12.75">
      <c r="Y2438" s="50"/>
    </row>
    <row r="2439" ht="12.75">
      <c r="Y2439" s="50"/>
    </row>
    <row r="2440" ht="12.75">
      <c r="Y2440" s="50"/>
    </row>
    <row r="2441" ht="12.75">
      <c r="Y2441" s="50"/>
    </row>
    <row r="2442" ht="12.75">
      <c r="Y2442" s="50"/>
    </row>
    <row r="2443" ht="12.75">
      <c r="Y2443" s="50"/>
    </row>
    <row r="2444" ht="12.75">
      <c r="Y2444" s="50"/>
    </row>
    <row r="2445" ht="12.75">
      <c r="Y2445" s="50"/>
    </row>
    <row r="2446" ht="12.75">
      <c r="Y2446" s="50"/>
    </row>
    <row r="2447" ht="12.75">
      <c r="Y2447" s="50"/>
    </row>
    <row r="2448" ht="12.75">
      <c r="Y2448" s="50"/>
    </row>
    <row r="2449" ht="12.75">
      <c r="Y2449" s="50"/>
    </row>
    <row r="2450" ht="12.75">
      <c r="Y2450" s="50"/>
    </row>
    <row r="2451" ht="12.75">
      <c r="Y2451" s="50"/>
    </row>
    <row r="2452" ht="12.75">
      <c r="Y2452" s="50"/>
    </row>
    <row r="2453" ht="12.75">
      <c r="Y2453" s="50"/>
    </row>
    <row r="2454" ht="12.75">
      <c r="Y2454" s="50"/>
    </row>
    <row r="2455" ht="12.75">
      <c r="Y2455" s="50"/>
    </row>
    <row r="2456" ht="12.75">
      <c r="Y2456" s="50"/>
    </row>
    <row r="2457" ht="12.75">
      <c r="Y2457" s="50"/>
    </row>
    <row r="2458" ht="12.75">
      <c r="Y2458" s="50"/>
    </row>
    <row r="2459" ht="12.75">
      <c r="Y2459" s="50"/>
    </row>
    <row r="2460" ht="12.75">
      <c r="Y2460" s="50"/>
    </row>
    <row r="2461" ht="12.75">
      <c r="Y2461" s="50"/>
    </row>
    <row r="2462" ht="12.75">
      <c r="Y2462" s="50"/>
    </row>
    <row r="2463" ht="12.75">
      <c r="Y2463" s="50"/>
    </row>
    <row r="2464" ht="12.75">
      <c r="Y2464" s="50"/>
    </row>
    <row r="2465" ht="12.75">
      <c r="Y2465" s="50"/>
    </row>
    <row r="2466" ht="12.75">
      <c r="Y2466" s="50"/>
    </row>
    <row r="2467" ht="12.75">
      <c r="Y2467" s="50"/>
    </row>
    <row r="2468" ht="12.75">
      <c r="Y2468" s="50"/>
    </row>
    <row r="2469" ht="12.75">
      <c r="Y2469" s="50"/>
    </row>
    <row r="2470" ht="12.75">
      <c r="Y2470" s="50"/>
    </row>
    <row r="2471" ht="12.75">
      <c r="Y2471" s="50"/>
    </row>
    <row r="2472" ht="12.75">
      <c r="Y2472" s="50"/>
    </row>
    <row r="2473" ht="12.75">
      <c r="Y2473" s="50"/>
    </row>
    <row r="2474" ht="12.75">
      <c r="Y2474" s="50"/>
    </row>
    <row r="2475" ht="12.75">
      <c r="Y2475" s="50"/>
    </row>
    <row r="2476" ht="12.75">
      <c r="Y2476" s="50"/>
    </row>
    <row r="2477" ht="12.75">
      <c r="Y2477" s="50"/>
    </row>
    <row r="2478" ht="12.75">
      <c r="Y2478" s="50"/>
    </row>
    <row r="2479" ht="12.75">
      <c r="Y2479" s="50"/>
    </row>
    <row r="2480" ht="12.75">
      <c r="Y2480" s="50"/>
    </row>
    <row r="2481" ht="12.75">
      <c r="Y2481" s="50"/>
    </row>
    <row r="2482" ht="12.75">
      <c r="Y2482" s="50"/>
    </row>
    <row r="2483" ht="12.75">
      <c r="Y2483" s="50"/>
    </row>
    <row r="2484" ht="12.75">
      <c r="Y2484" s="50"/>
    </row>
    <row r="2485" ht="12.75">
      <c r="Y2485" s="50"/>
    </row>
    <row r="2486" ht="12.75">
      <c r="Y2486" s="50"/>
    </row>
    <row r="2487" ht="12.75">
      <c r="Y2487" s="50"/>
    </row>
    <row r="2488" ht="12.75">
      <c r="Y2488" s="50"/>
    </row>
    <row r="2489" ht="12.75">
      <c r="Y2489" s="50"/>
    </row>
    <row r="2490" ht="12.75">
      <c r="Y2490" s="50"/>
    </row>
    <row r="2491" ht="12.75">
      <c r="Y2491" s="50"/>
    </row>
    <row r="2492" ht="12.75">
      <c r="Y2492" s="50"/>
    </row>
    <row r="2493" ht="12.75">
      <c r="Y2493" s="50"/>
    </row>
    <row r="2494" ht="12.75">
      <c r="Y2494" s="50"/>
    </row>
    <row r="2495" ht="12.75">
      <c r="Y2495" s="50"/>
    </row>
    <row r="2496" ht="12.75">
      <c r="Y2496" s="50"/>
    </row>
    <row r="2497" ht="12.75">
      <c r="Y2497" s="50"/>
    </row>
    <row r="2498" ht="12.75">
      <c r="Y2498" s="50"/>
    </row>
    <row r="2499" ht="12.75">
      <c r="Y2499" s="50"/>
    </row>
    <row r="2500" ht="12.75">
      <c r="Y2500" s="50"/>
    </row>
    <row r="2501" ht="12.75">
      <c r="Y2501" s="50"/>
    </row>
    <row r="2502" ht="12.75">
      <c r="Y2502" s="50"/>
    </row>
    <row r="2503" ht="12.75">
      <c r="Y2503" s="50"/>
    </row>
    <row r="2504" ht="12.75">
      <c r="Y2504" s="50"/>
    </row>
    <row r="2505" ht="12.75">
      <c r="Y2505" s="50"/>
    </row>
    <row r="2506" ht="12.75">
      <c r="Y2506" s="50"/>
    </row>
    <row r="2507" ht="12.75">
      <c r="Y2507" s="50"/>
    </row>
    <row r="2508" ht="12.75">
      <c r="Y2508" s="50"/>
    </row>
    <row r="2509" ht="12.75">
      <c r="Y2509" s="50"/>
    </row>
    <row r="2510" ht="12.75">
      <c r="Y2510" s="50"/>
    </row>
    <row r="2511" ht="12.75">
      <c r="Y2511" s="50"/>
    </row>
    <row r="2512" ht="12.75">
      <c r="Y2512" s="50"/>
    </row>
    <row r="2513" ht="12.75">
      <c r="Y2513" s="50"/>
    </row>
    <row r="2514" ht="12.75">
      <c r="Y2514" s="50"/>
    </row>
    <row r="2515" ht="12.75">
      <c r="Y2515" s="50"/>
    </row>
    <row r="2516" ht="12.75">
      <c r="Y2516" s="50"/>
    </row>
    <row r="2517" ht="12.75">
      <c r="Y2517" s="50"/>
    </row>
    <row r="2518" ht="12.75">
      <c r="Y2518" s="50"/>
    </row>
    <row r="2519" ht="12.75">
      <c r="Y2519" s="50"/>
    </row>
    <row r="2520" ht="12.75">
      <c r="Y2520" s="50"/>
    </row>
    <row r="2521" ht="12.75">
      <c r="Y2521" s="50"/>
    </row>
    <row r="2522" ht="12.75">
      <c r="Y2522" s="50"/>
    </row>
    <row r="2523" ht="12.75">
      <c r="Y2523" s="50"/>
    </row>
    <row r="2524" ht="12.75">
      <c r="Y2524" s="50"/>
    </row>
    <row r="2525" ht="12.75">
      <c r="Y2525" s="50"/>
    </row>
    <row r="2526" ht="12.75">
      <c r="Y2526" s="50"/>
    </row>
    <row r="2527" ht="12.75">
      <c r="Y2527" s="50"/>
    </row>
    <row r="2528" ht="12.75">
      <c r="Y2528" s="50"/>
    </row>
    <row r="2529" ht="12.75">
      <c r="Y2529" s="50"/>
    </row>
    <row r="2530" ht="12.75">
      <c r="Y2530" s="50"/>
    </row>
    <row r="2531" ht="12.75">
      <c r="Y2531" s="50"/>
    </row>
    <row r="2532" ht="12.75">
      <c r="Y2532" s="50"/>
    </row>
    <row r="2533" ht="12.75">
      <c r="Y2533" s="50"/>
    </row>
    <row r="2534" ht="12.75">
      <c r="Y2534" s="50"/>
    </row>
    <row r="2535" ht="12.75">
      <c r="Y2535" s="50"/>
    </row>
    <row r="2536" ht="12.75">
      <c r="Y2536" s="50"/>
    </row>
    <row r="2537" ht="12.75">
      <c r="Y2537" s="50"/>
    </row>
    <row r="2538" ht="12.75">
      <c r="Y2538" s="50"/>
    </row>
    <row r="2539" ht="12.75">
      <c r="Y2539" s="50"/>
    </row>
    <row r="2540" ht="12.75">
      <c r="Y2540" s="50"/>
    </row>
    <row r="2541" ht="12.75">
      <c r="Y2541" s="50"/>
    </row>
    <row r="2542" ht="12.75">
      <c r="Y2542" s="50"/>
    </row>
    <row r="2543" ht="12.75">
      <c r="Y2543" s="50"/>
    </row>
    <row r="2544" ht="12.75">
      <c r="Y2544" s="50"/>
    </row>
    <row r="2545" ht="12.75">
      <c r="Y2545" s="50"/>
    </row>
    <row r="2546" ht="12.75">
      <c r="Y2546" s="50"/>
    </row>
    <row r="2547" ht="12.75">
      <c r="Y2547" s="50"/>
    </row>
    <row r="2548" ht="12.75">
      <c r="Y2548" s="50"/>
    </row>
    <row r="2549" ht="12.75">
      <c r="Y2549" s="50"/>
    </row>
    <row r="2550" ht="12.75">
      <c r="Y2550" s="50"/>
    </row>
    <row r="2551" ht="12.75">
      <c r="Y2551" s="50"/>
    </row>
    <row r="2552" ht="12.75">
      <c r="Y2552" s="50"/>
    </row>
    <row r="2553" ht="12.75">
      <c r="Y2553" s="50"/>
    </row>
    <row r="2554" ht="12.75">
      <c r="Y2554" s="50"/>
    </row>
    <row r="2555" ht="12.75">
      <c r="Y2555" s="50"/>
    </row>
    <row r="2556" ht="12.75">
      <c r="Y2556" s="50"/>
    </row>
    <row r="2557" ht="12.75">
      <c r="Y2557" s="50"/>
    </row>
    <row r="2558" ht="12.75">
      <c r="Y2558" s="50"/>
    </row>
    <row r="2559" ht="12.75">
      <c r="Y2559" s="50"/>
    </row>
    <row r="2560" ht="12.75">
      <c r="Y2560" s="50"/>
    </row>
    <row r="2561" ht="12.75">
      <c r="Y2561" s="50"/>
    </row>
    <row r="2562" ht="12.75">
      <c r="Y2562" s="50"/>
    </row>
    <row r="2563" ht="12.75">
      <c r="Y2563" s="50"/>
    </row>
    <row r="2564" ht="12.75">
      <c r="Y2564" s="50"/>
    </row>
    <row r="2565" ht="12.75">
      <c r="Y2565" s="50"/>
    </row>
    <row r="2566" ht="12.75">
      <c r="Y2566" s="50"/>
    </row>
    <row r="2567" ht="12.75">
      <c r="Y2567" s="50"/>
    </row>
    <row r="2568" ht="12.75">
      <c r="Y2568" s="50"/>
    </row>
    <row r="2569" ht="12.75">
      <c r="Y2569" s="50"/>
    </row>
    <row r="2570" ht="12.75">
      <c r="Y2570" s="50"/>
    </row>
    <row r="2571" ht="12.75">
      <c r="Y2571" s="50"/>
    </row>
    <row r="2572" ht="12.75">
      <c r="Y2572" s="50"/>
    </row>
    <row r="2573" ht="12.75">
      <c r="Y2573" s="50"/>
    </row>
    <row r="2574" ht="12.75">
      <c r="Y2574" s="50"/>
    </row>
    <row r="2575" ht="12.75">
      <c r="Y2575" s="50"/>
    </row>
    <row r="2576" ht="12.75">
      <c r="Y2576" s="50"/>
    </row>
    <row r="2577" ht="12.75">
      <c r="Y2577" s="50"/>
    </row>
    <row r="2578" ht="12.75">
      <c r="Y2578" s="50"/>
    </row>
    <row r="2579" ht="12.75">
      <c r="Y2579" s="50"/>
    </row>
    <row r="2580" ht="12.75">
      <c r="Y2580" s="50"/>
    </row>
    <row r="2581" ht="12.75">
      <c r="Y2581" s="50"/>
    </row>
    <row r="2582" ht="12.75">
      <c r="Y2582" s="50"/>
    </row>
    <row r="2583" ht="12.75">
      <c r="Y2583" s="50"/>
    </row>
    <row r="2584" ht="12.75">
      <c r="Y2584" s="50"/>
    </row>
    <row r="2585" ht="12.75">
      <c r="Y2585" s="50"/>
    </row>
    <row r="2586" ht="12.75">
      <c r="Y2586" s="50"/>
    </row>
    <row r="2587" ht="12.75">
      <c r="Y2587" s="50"/>
    </row>
    <row r="2588" ht="12.75">
      <c r="Y2588" s="50"/>
    </row>
    <row r="2589" ht="12.75">
      <c r="Y2589" s="50"/>
    </row>
    <row r="2590" ht="12.75">
      <c r="Y2590" s="50"/>
    </row>
    <row r="2591" ht="12.75">
      <c r="Y2591" s="50"/>
    </row>
    <row r="2592" ht="12.75">
      <c r="Y2592" s="50"/>
    </row>
    <row r="2593" ht="12.75">
      <c r="Y2593" s="50"/>
    </row>
    <row r="2594" ht="12.75">
      <c r="Y2594" s="50"/>
    </row>
    <row r="2595" ht="12.75">
      <c r="Y2595" s="50"/>
    </row>
    <row r="2596" ht="12.75">
      <c r="Y2596" s="50"/>
    </row>
    <row r="2597" ht="12.75">
      <c r="Y2597" s="50"/>
    </row>
    <row r="2598" ht="12.75">
      <c r="Y2598" s="50"/>
    </row>
    <row r="2599" ht="12.75">
      <c r="Y2599" s="50"/>
    </row>
    <row r="2600" ht="12.75">
      <c r="Y2600" s="50"/>
    </row>
    <row r="2601" ht="12.75">
      <c r="Y2601" s="50"/>
    </row>
    <row r="2602" ht="12.75">
      <c r="Y2602" s="50"/>
    </row>
    <row r="2603" ht="12.75">
      <c r="Y2603" s="50"/>
    </row>
    <row r="2604" ht="12.75">
      <c r="Y2604" s="50"/>
    </row>
    <row r="2605" ht="12.75">
      <c r="Y2605" s="50"/>
    </row>
    <row r="2606" ht="12.75">
      <c r="Y2606" s="50"/>
    </row>
    <row r="2607" ht="12.75">
      <c r="Y2607" s="50"/>
    </row>
    <row r="2608" ht="12.75">
      <c r="Y2608" s="50"/>
    </row>
    <row r="2609" ht="12.75">
      <c r="Y2609" s="50"/>
    </row>
    <row r="2610" ht="12.75">
      <c r="Y2610" s="50"/>
    </row>
    <row r="2611" ht="12.75">
      <c r="Y2611" s="50"/>
    </row>
    <row r="2612" ht="12.75">
      <c r="Y2612" s="50"/>
    </row>
    <row r="2613" ht="12.75">
      <c r="Y2613" s="50"/>
    </row>
    <row r="2614" ht="12.75">
      <c r="Y2614" s="50"/>
    </row>
    <row r="2615" ht="12.75">
      <c r="Y2615" s="50"/>
    </row>
    <row r="2616" ht="12.75">
      <c r="Y2616" s="50"/>
    </row>
    <row r="2617" ht="12.75">
      <c r="Y2617" s="50"/>
    </row>
    <row r="2618" ht="12.75">
      <c r="Y2618" s="50"/>
    </row>
    <row r="2619" ht="12.75">
      <c r="Y2619" s="50"/>
    </row>
    <row r="2620" ht="12.75">
      <c r="Y2620" s="50"/>
    </row>
    <row r="2621" ht="12.75">
      <c r="Y2621" s="50"/>
    </row>
    <row r="2622" ht="12.75">
      <c r="Y2622" s="50"/>
    </row>
    <row r="2623" ht="12.75">
      <c r="Y2623" s="50"/>
    </row>
    <row r="2624" ht="12.75">
      <c r="Y2624" s="50"/>
    </row>
    <row r="2625" ht="12.75">
      <c r="Y2625" s="50"/>
    </row>
    <row r="2626" ht="12.75">
      <c r="Y2626" s="50"/>
    </row>
    <row r="2627" ht="12.75">
      <c r="Y2627" s="50"/>
    </row>
    <row r="2628" ht="12.75">
      <c r="Y2628" s="50"/>
    </row>
    <row r="2629" ht="12.75">
      <c r="Y2629" s="50"/>
    </row>
    <row r="2630" ht="12.75">
      <c r="Y2630" s="50"/>
    </row>
    <row r="2631" ht="12.75">
      <c r="Y2631" s="50"/>
    </row>
    <row r="2632" ht="12.75">
      <c r="Y2632" s="50"/>
    </row>
    <row r="2633" ht="12.75">
      <c r="Y2633" s="50"/>
    </row>
    <row r="2634" ht="12.75">
      <c r="Y2634" s="50"/>
    </row>
    <row r="2635" ht="12.75">
      <c r="Y2635" s="50"/>
    </row>
    <row r="2636" ht="12.75">
      <c r="Y2636" s="50"/>
    </row>
    <row r="2637" ht="12.75">
      <c r="Y2637" s="50"/>
    </row>
    <row r="2638" ht="12.75">
      <c r="Y2638" s="50"/>
    </row>
    <row r="2639" ht="12.75">
      <c r="Y2639" s="50"/>
    </row>
    <row r="2640" ht="12.75">
      <c r="Y2640" s="50"/>
    </row>
    <row r="2641" ht="12.75">
      <c r="Y2641" s="50"/>
    </row>
    <row r="2642" ht="12.75">
      <c r="Y2642" s="50"/>
    </row>
    <row r="2643" ht="12.75">
      <c r="Y2643" s="50"/>
    </row>
    <row r="2644" ht="12.75">
      <c r="Y2644" s="50"/>
    </row>
    <row r="2645" ht="12.75">
      <c r="Y2645" s="50"/>
    </row>
    <row r="2646" ht="12.75">
      <c r="Y2646" s="50"/>
    </row>
    <row r="2647" ht="12.75">
      <c r="Y2647" s="50"/>
    </row>
    <row r="2648" ht="12.75">
      <c r="Y2648" s="50"/>
    </row>
    <row r="2649" ht="12.75">
      <c r="Y2649" s="50"/>
    </row>
    <row r="2650" ht="12.75">
      <c r="Y2650" s="50"/>
    </row>
    <row r="2651" ht="12.75">
      <c r="Y2651" s="50"/>
    </row>
    <row r="2652" ht="12.75">
      <c r="Y2652" s="50"/>
    </row>
    <row r="2653" ht="12.75">
      <c r="Y2653" s="50"/>
    </row>
    <row r="2654" ht="12.75">
      <c r="Y2654" s="50"/>
    </row>
    <row r="2655" ht="12.75">
      <c r="Y2655" s="50"/>
    </row>
    <row r="2656" ht="12.75">
      <c r="Y2656" s="50"/>
    </row>
    <row r="2657" ht="12.75">
      <c r="Y2657" s="50"/>
    </row>
    <row r="2658" ht="12.75">
      <c r="Y2658" s="50"/>
    </row>
    <row r="2659" ht="12.75">
      <c r="Y2659" s="50"/>
    </row>
    <row r="2660" ht="12.75">
      <c r="Y2660" s="50"/>
    </row>
    <row r="2661" ht="12.75">
      <c r="Y2661" s="50"/>
    </row>
    <row r="2662" ht="12.75">
      <c r="Y2662" s="50"/>
    </row>
    <row r="2663" ht="12.75">
      <c r="Y2663" s="50"/>
    </row>
    <row r="2664" ht="12.75">
      <c r="Y2664" s="50"/>
    </row>
    <row r="2665" ht="12.75">
      <c r="Y2665" s="50"/>
    </row>
    <row r="2666" ht="12.75">
      <c r="Y2666" s="50"/>
    </row>
    <row r="2667" ht="12.75">
      <c r="Y2667" s="50"/>
    </row>
    <row r="2668" ht="12.75">
      <c r="Y2668" s="50"/>
    </row>
    <row r="2669" ht="12.75">
      <c r="Y2669" s="50"/>
    </row>
    <row r="2670" ht="12.75">
      <c r="Y2670" s="50"/>
    </row>
    <row r="2671" ht="12.75">
      <c r="Y2671" s="50"/>
    </row>
    <row r="2672" ht="12.75">
      <c r="Y2672" s="50"/>
    </row>
  </sheetData>
  <sheetProtection/>
  <mergeCells count="80">
    <mergeCell ref="Q6:Q7"/>
    <mergeCell ref="P16:P17"/>
    <mergeCell ref="Q16:Q17"/>
    <mergeCell ref="A8:C8"/>
    <mergeCell ref="K8:L8"/>
    <mergeCell ref="K10:L10"/>
    <mergeCell ref="K12:L12"/>
    <mergeCell ref="D11:D12"/>
    <mergeCell ref="K13:L13"/>
    <mergeCell ref="A9:C9"/>
    <mergeCell ref="G9:J9"/>
    <mergeCell ref="K9:L9"/>
    <mergeCell ref="E11:E12"/>
    <mergeCell ref="G11:J11"/>
    <mergeCell ref="A11:C12"/>
    <mergeCell ref="A39:B39"/>
    <mergeCell ref="C34:G34"/>
    <mergeCell ref="I34:M34"/>
    <mergeCell ref="A36:B36"/>
    <mergeCell ref="A37:B37"/>
    <mergeCell ref="A38:B38"/>
    <mergeCell ref="K4:L5"/>
    <mergeCell ref="M3:O3"/>
    <mergeCell ref="M4:O4"/>
    <mergeCell ref="A6:C6"/>
    <mergeCell ref="F6:F7"/>
    <mergeCell ref="G6:J6"/>
    <mergeCell ref="K6:L6"/>
    <mergeCell ref="A7:C7"/>
    <mergeCell ref="G7:J7"/>
    <mergeCell ref="K7:L7"/>
    <mergeCell ref="D3:E3"/>
    <mergeCell ref="G3:H3"/>
    <mergeCell ref="A4:C5"/>
    <mergeCell ref="D4:E4"/>
    <mergeCell ref="F4:J5"/>
    <mergeCell ref="E1:E2"/>
    <mergeCell ref="F1:O1"/>
    <mergeCell ref="G2:I2"/>
    <mergeCell ref="J2:K2"/>
    <mergeCell ref="N10:O10"/>
    <mergeCell ref="F16:J17"/>
    <mergeCell ref="B20:B21"/>
    <mergeCell ref="C20:G20"/>
    <mergeCell ref="A10:C10"/>
    <mergeCell ref="G10:J10"/>
    <mergeCell ref="B19:M19"/>
    <mergeCell ref="G12:J12"/>
    <mergeCell ref="F8:F15"/>
    <mergeCell ref="K11:L11"/>
    <mergeCell ref="N14:O14"/>
    <mergeCell ref="N15:O15"/>
    <mergeCell ref="N5:O5"/>
    <mergeCell ref="N6:O6"/>
    <mergeCell ref="N12:O12"/>
    <mergeCell ref="N11:O11"/>
    <mergeCell ref="N13:O13"/>
    <mergeCell ref="N7:O7"/>
    <mergeCell ref="N8:O8"/>
    <mergeCell ref="N9:O9"/>
    <mergeCell ref="K15:L15"/>
    <mergeCell ref="C32:M32"/>
    <mergeCell ref="A13:C13"/>
    <mergeCell ref="G13:J13"/>
    <mergeCell ref="A15:C15"/>
    <mergeCell ref="G15:J15"/>
    <mergeCell ref="I20:M20"/>
    <mergeCell ref="A14:C14"/>
    <mergeCell ref="K14:L14"/>
    <mergeCell ref="G14:J14"/>
    <mergeCell ref="C22:C25"/>
    <mergeCell ref="G23:G24"/>
    <mergeCell ref="D24:D25"/>
    <mergeCell ref="E24:E25"/>
    <mergeCell ref="F24:F25"/>
    <mergeCell ref="C27:C28"/>
    <mergeCell ref="F27:F30"/>
    <mergeCell ref="G27:G28"/>
    <mergeCell ref="C29:C30"/>
    <mergeCell ref="G29:G30"/>
  </mergeCells>
  <dataValidations count="3">
    <dataValidation allowBlank="1" showInputMessage="1" showErrorMessage="1" prompt="trzzr " sqref="E5">
      <formula1>0</formula1>
      <formula2>0</formula2>
    </dataValidation>
    <dataValidation type="list" allowBlank="1" showInputMessage="1" showErrorMessage="1" sqref="Z12:Z17 C36:G36 I36:M36">
      <formula1>$Z$12:$Z$18</formula1>
    </dataValidation>
    <dataValidation type="list" allowBlank="1" showInputMessage="1" showErrorMessage="1" sqref="C37:G37 I37:M37">
      <formula1>$AB$11:$AB$18</formula1>
    </dataValidation>
  </dataValidations>
  <hyperlinks>
    <hyperlink ref="E1" r:id="rId1" display="Les Grilles Horaires"/>
    <hyperlink ref="E1:E2" r:id="rId2" display="Les Grilles Horaires"/>
  </hyperlinks>
  <printOptions horizontalCentered="1" verticalCentered="1"/>
  <pageMargins left="0.3937007874015748" right="0.6692913385826772" top="1.2598425196850394" bottom="0.984251968503937" header="0.5118110236220472" footer="0.5118110236220472"/>
  <pageSetup fitToHeight="1" fitToWidth="1" horizontalDpi="300" verticalDpi="300" orientation="landscape" paperSize="9" scale="70" r:id="rId5"/>
  <headerFooter alignWithMargins="0">
    <oddHeader>&amp;LAcadémie d' Aix-Marseille&amp;C&amp;"Arial,Gras"&amp;14ORGANISATION HEBDOMADAIRE DE L'ENSEIGNEMENT</oddHeader>
    <oddFooter>&amp;L&amp;8&amp;F&amp;CPage 4&amp;R&amp;8&amp;D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0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00390625" style="309" bestFit="1" customWidth="1"/>
    <col min="2" max="2" width="9.8515625" style="310" customWidth="1"/>
    <col min="3" max="3" width="3.140625" style="205" customWidth="1"/>
    <col min="4" max="4" width="2.421875" style="205" customWidth="1"/>
    <col min="5" max="16" width="2.7109375" style="205" customWidth="1"/>
    <col min="17" max="17" width="2.421875" style="205" customWidth="1"/>
    <col min="18" max="21" width="2.7109375" style="205" customWidth="1"/>
    <col min="22" max="22" width="48.57421875" style="310" customWidth="1"/>
    <col min="23" max="23" width="30.140625" style="205" customWidth="1"/>
    <col min="24" max="24" width="16.00390625" style="205" customWidth="1"/>
    <col min="25" max="16384" width="11.421875" style="205" customWidth="1"/>
  </cols>
  <sheetData>
    <row r="1" spans="1:24" ht="21.75" customHeight="1">
      <c r="A1" s="136"/>
      <c r="B1" s="137"/>
      <c r="C1" s="137"/>
      <c r="D1" s="203"/>
      <c r="E1" s="1020" t="str">
        <f>Menu!A15</f>
        <v>CAP MENUISIER FABRICANT DE MENUISERIE, MOBILIER ET AGENCEMENT</v>
      </c>
      <c r="F1" s="1020"/>
      <c r="G1" s="1020"/>
      <c r="H1" s="1020"/>
      <c r="I1" s="1020"/>
      <c r="J1" s="1020"/>
      <c r="K1" s="1020"/>
      <c r="L1" s="1020"/>
      <c r="M1" s="1020"/>
      <c r="N1" s="1020"/>
      <c r="O1" s="1020"/>
      <c r="P1" s="1020"/>
      <c r="Q1" s="1020"/>
      <c r="R1" s="1020"/>
      <c r="S1" s="1020"/>
      <c r="T1" s="1020"/>
      <c r="U1" s="1020"/>
      <c r="V1" s="1020"/>
      <c r="W1" s="1020"/>
      <c r="X1" s="204"/>
    </row>
    <row r="2" spans="1:24" ht="21.75" customHeight="1" thickBot="1">
      <c r="A2" s="206"/>
      <c r="B2" s="142"/>
      <c r="C2" s="142"/>
      <c r="D2" s="207"/>
      <c r="E2" s="132"/>
      <c r="F2" s="132"/>
      <c r="G2" s="132"/>
      <c r="H2" s="1021"/>
      <c r="I2" s="1021"/>
      <c r="J2" s="1021"/>
      <c r="K2" s="1021"/>
      <c r="L2" s="1021"/>
      <c r="M2" s="1021"/>
      <c r="N2" s="1021"/>
      <c r="O2" s="1021"/>
      <c r="P2" s="1022" t="s">
        <v>1</v>
      </c>
      <c r="Q2" s="1022"/>
      <c r="R2" s="1022"/>
      <c r="S2" s="1022"/>
      <c r="T2" s="1022"/>
      <c r="U2" s="1022"/>
      <c r="V2" s="494" t="str">
        <f>Effectifs!J2</f>
        <v>2013 / 2015</v>
      </c>
      <c r="W2" s="208"/>
      <c r="X2" s="209"/>
    </row>
    <row r="3" spans="1:24" ht="38.25" customHeight="1" thickBot="1">
      <c r="A3" s="980" t="s">
        <v>151</v>
      </c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2"/>
    </row>
    <row r="4" spans="1:24" ht="27" customHeight="1" thickBot="1">
      <c r="A4" s="983"/>
      <c r="B4" s="210" t="str">
        <f>V2</f>
        <v>2013 / 2015</v>
      </c>
      <c r="C4" s="985" t="s">
        <v>96</v>
      </c>
      <c r="D4" s="987" t="s">
        <v>97</v>
      </c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8"/>
      <c r="R4" s="988"/>
      <c r="S4" s="988"/>
      <c r="T4" s="988"/>
      <c r="U4" s="988"/>
      <c r="V4" s="989" t="s">
        <v>72</v>
      </c>
      <c r="W4" s="991" t="s">
        <v>88</v>
      </c>
      <c r="X4" s="993" t="s">
        <v>89</v>
      </c>
    </row>
    <row r="5" spans="1:24" ht="35.25" customHeight="1" thickBot="1">
      <c r="A5" s="984"/>
      <c r="B5" s="211" t="s">
        <v>73</v>
      </c>
      <c r="C5" s="986"/>
      <c r="D5" s="315" t="s">
        <v>77</v>
      </c>
      <c r="E5" s="316" t="s">
        <v>78</v>
      </c>
      <c r="F5" s="316" t="s">
        <v>98</v>
      </c>
      <c r="G5" s="317" t="s">
        <v>79</v>
      </c>
      <c r="H5" s="318" t="s">
        <v>80</v>
      </c>
      <c r="I5" s="318" t="s">
        <v>81</v>
      </c>
      <c r="J5" s="318" t="s">
        <v>82</v>
      </c>
      <c r="K5" s="319" t="s">
        <v>83</v>
      </c>
      <c r="L5" s="320" t="s">
        <v>84</v>
      </c>
      <c r="M5" s="320" t="s">
        <v>85</v>
      </c>
      <c r="N5" s="320" t="s">
        <v>86</v>
      </c>
      <c r="O5" s="320" t="s">
        <v>87</v>
      </c>
      <c r="P5" s="475" t="s">
        <v>99</v>
      </c>
      <c r="Q5" s="475" t="s">
        <v>153</v>
      </c>
      <c r="R5" s="475" t="s">
        <v>154</v>
      </c>
      <c r="S5" s="475" t="s">
        <v>155</v>
      </c>
      <c r="T5" s="475" t="s">
        <v>156</v>
      </c>
      <c r="U5" s="475" t="s">
        <v>157</v>
      </c>
      <c r="V5" s="990"/>
      <c r="W5" s="992"/>
      <c r="X5" s="994"/>
    </row>
    <row r="6" spans="1:24" ht="12.75" customHeight="1" thickBot="1">
      <c r="A6" s="958" t="s">
        <v>74</v>
      </c>
      <c r="B6" s="959"/>
      <c r="C6" s="959"/>
      <c r="D6" s="959"/>
      <c r="E6" s="959"/>
      <c r="F6" s="959"/>
      <c r="G6" s="959"/>
      <c r="H6" s="959"/>
      <c r="I6" s="959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60"/>
    </row>
    <row r="7" spans="1:24" ht="18" customHeight="1" thickBot="1">
      <c r="A7" s="212">
        <v>36</v>
      </c>
      <c r="B7" s="213"/>
      <c r="C7" s="214">
        <v>1</v>
      </c>
      <c r="D7" s="215"/>
      <c r="E7" s="216"/>
      <c r="F7" s="216"/>
      <c r="G7" s="218"/>
      <c r="H7" s="216"/>
      <c r="I7" s="216"/>
      <c r="J7" s="216"/>
      <c r="K7" s="218"/>
      <c r="L7" s="216"/>
      <c r="M7" s="216"/>
      <c r="N7" s="216"/>
      <c r="O7" s="216"/>
      <c r="P7" s="217"/>
      <c r="Q7" s="218"/>
      <c r="R7" s="216"/>
      <c r="S7" s="216"/>
      <c r="T7" s="216"/>
      <c r="U7" s="216"/>
      <c r="V7" s="219" t="s">
        <v>100</v>
      </c>
      <c r="W7" s="962" t="s">
        <v>101</v>
      </c>
      <c r="X7" s="220"/>
    </row>
    <row r="8" spans="1:24" ht="18" customHeight="1">
      <c r="A8" s="221">
        <f>IF(A7&gt;0,A7+1,"")</f>
        <v>37</v>
      </c>
      <c r="B8" s="965">
        <v>1</v>
      </c>
      <c r="C8" s="968">
        <v>4</v>
      </c>
      <c r="D8" s="222"/>
      <c r="E8" s="223"/>
      <c r="F8" s="351"/>
      <c r="G8" s="225"/>
      <c r="H8" s="226"/>
      <c r="I8" s="251"/>
      <c r="J8" s="226"/>
      <c r="K8" s="225"/>
      <c r="L8" s="226"/>
      <c r="M8" s="226"/>
      <c r="N8" s="226"/>
      <c r="O8" s="226"/>
      <c r="P8" s="224"/>
      <c r="Q8" s="225"/>
      <c r="R8" s="226"/>
      <c r="S8" s="226"/>
      <c r="T8" s="226"/>
      <c r="U8" s="226"/>
      <c r="V8" s="971" t="s">
        <v>102</v>
      </c>
      <c r="W8" s="963"/>
      <c r="X8" s="229"/>
    </row>
    <row r="9" spans="1:24" ht="18" customHeight="1">
      <c r="A9" s="221">
        <v>38</v>
      </c>
      <c r="B9" s="966"/>
      <c r="C9" s="969"/>
      <c r="D9" s="230"/>
      <c r="E9" s="231"/>
      <c r="F9" s="352"/>
      <c r="G9" s="233"/>
      <c r="H9" s="234"/>
      <c r="I9" s="377"/>
      <c r="J9" s="234"/>
      <c r="K9" s="233"/>
      <c r="L9" s="234"/>
      <c r="M9" s="234"/>
      <c r="N9" s="234"/>
      <c r="O9" s="234"/>
      <c r="P9" s="232"/>
      <c r="Q9" s="233"/>
      <c r="R9" s="234"/>
      <c r="S9" s="234"/>
      <c r="T9" s="234"/>
      <c r="U9" s="234"/>
      <c r="V9" s="972"/>
      <c r="W9" s="963"/>
      <c r="X9" s="229"/>
    </row>
    <row r="10" spans="1:24" ht="18" customHeight="1">
      <c r="A10" s="221">
        <v>39</v>
      </c>
      <c r="B10" s="966"/>
      <c r="C10" s="969"/>
      <c r="D10" s="235"/>
      <c r="E10" s="236"/>
      <c r="F10" s="353"/>
      <c r="G10" s="238"/>
      <c r="H10" s="239"/>
      <c r="I10" s="378"/>
      <c r="J10" s="239"/>
      <c r="K10" s="238"/>
      <c r="L10" s="255"/>
      <c r="M10" s="255"/>
      <c r="N10" s="255"/>
      <c r="O10" s="255"/>
      <c r="P10" s="237"/>
      <c r="Q10" s="238"/>
      <c r="R10" s="255"/>
      <c r="S10" s="255"/>
      <c r="T10" s="255"/>
      <c r="U10" s="354" t="s">
        <v>103</v>
      </c>
      <c r="V10" s="972"/>
      <c r="W10" s="963"/>
      <c r="X10" s="240"/>
    </row>
    <row r="11" spans="1:24" ht="18" customHeight="1" thickBot="1">
      <c r="A11" s="221">
        <f>IF(A10&gt;0,A10+1,"")</f>
        <v>40</v>
      </c>
      <c r="B11" s="967"/>
      <c r="C11" s="970"/>
      <c r="D11" s="241"/>
      <c r="E11" s="242"/>
      <c r="F11" s="355"/>
      <c r="G11" s="244"/>
      <c r="H11" s="245"/>
      <c r="I11" s="379"/>
      <c r="J11" s="245"/>
      <c r="K11" s="244"/>
      <c r="L11" s="259"/>
      <c r="M11" s="259"/>
      <c r="N11" s="259"/>
      <c r="O11" s="259"/>
      <c r="P11" s="243"/>
      <c r="Q11" s="244"/>
      <c r="R11" s="259"/>
      <c r="S11" s="259"/>
      <c r="T11" s="259"/>
      <c r="U11" s="259"/>
      <c r="V11" s="973"/>
      <c r="W11" s="963"/>
      <c r="X11" s="240"/>
    </row>
    <row r="12" spans="1:24" ht="18" customHeight="1">
      <c r="A12" s="221">
        <f>IF(A11&gt;0,A11+1,"")</f>
        <v>41</v>
      </c>
      <c r="B12" s="977">
        <v>4</v>
      </c>
      <c r="C12" s="974">
        <v>3</v>
      </c>
      <c r="D12" s="262"/>
      <c r="E12" s="226"/>
      <c r="F12" s="226"/>
      <c r="G12" s="225"/>
      <c r="H12" s="251"/>
      <c r="I12" s="226"/>
      <c r="J12" s="226"/>
      <c r="K12" s="225"/>
      <c r="L12" s="226"/>
      <c r="M12" s="226"/>
      <c r="N12" s="226"/>
      <c r="O12" s="226"/>
      <c r="P12" s="249"/>
      <c r="Q12" s="225"/>
      <c r="R12" s="226"/>
      <c r="S12" s="226"/>
      <c r="T12" s="226"/>
      <c r="U12" s="226"/>
      <c r="V12" s="971" t="s">
        <v>104</v>
      </c>
      <c r="W12" s="963"/>
      <c r="X12" s="252"/>
    </row>
    <row r="13" spans="1:24" ht="18" customHeight="1">
      <c r="A13" s="221">
        <v>42</v>
      </c>
      <c r="B13" s="978"/>
      <c r="C13" s="975"/>
      <c r="D13" s="264"/>
      <c r="E13" s="255"/>
      <c r="F13" s="255"/>
      <c r="G13" s="238"/>
      <c r="H13" s="254"/>
      <c r="I13" s="255"/>
      <c r="J13" s="255"/>
      <c r="K13" s="238"/>
      <c r="L13" s="255"/>
      <c r="M13" s="255"/>
      <c r="N13" s="255"/>
      <c r="O13" s="255"/>
      <c r="P13" s="253"/>
      <c r="Q13" s="238"/>
      <c r="R13" s="255"/>
      <c r="S13" s="255"/>
      <c r="T13" s="255"/>
      <c r="U13" s="255"/>
      <c r="V13" s="972"/>
      <c r="W13" s="963"/>
      <c r="X13" s="252"/>
    </row>
    <row r="14" spans="1:24" ht="18" customHeight="1" thickBot="1">
      <c r="A14" s="221">
        <f>IF(A13&gt;0,A13+1,"")</f>
        <v>43</v>
      </c>
      <c r="B14" s="979"/>
      <c r="C14" s="976"/>
      <c r="D14" s="356"/>
      <c r="E14" s="259"/>
      <c r="F14" s="259"/>
      <c r="G14" s="244"/>
      <c r="H14" s="258"/>
      <c r="I14" s="259"/>
      <c r="J14" s="259"/>
      <c r="K14" s="244"/>
      <c r="L14" s="259"/>
      <c r="M14" s="259"/>
      <c r="N14" s="259"/>
      <c r="O14" s="259"/>
      <c r="P14" s="385"/>
      <c r="Q14" s="244"/>
      <c r="R14" s="259"/>
      <c r="S14" s="259"/>
      <c r="T14" s="259"/>
      <c r="U14" s="259"/>
      <c r="V14" s="973"/>
      <c r="W14" s="964"/>
      <c r="X14" s="260"/>
    </row>
    <row r="15" spans="1:24" ht="12.75" customHeight="1" thickBot="1">
      <c r="A15" s="958" t="s">
        <v>105</v>
      </c>
      <c r="B15" s="959"/>
      <c r="C15" s="959"/>
      <c r="D15" s="959"/>
      <c r="E15" s="959"/>
      <c r="F15" s="959"/>
      <c r="G15" s="959"/>
      <c r="H15" s="959"/>
      <c r="I15" s="959"/>
      <c r="J15" s="959"/>
      <c r="K15" s="959"/>
      <c r="L15" s="959"/>
      <c r="M15" s="959"/>
      <c r="N15" s="959"/>
      <c r="O15" s="959"/>
      <c r="P15" s="959"/>
      <c r="Q15" s="959"/>
      <c r="R15" s="959"/>
      <c r="S15" s="959"/>
      <c r="T15" s="959"/>
      <c r="U15" s="959"/>
      <c r="V15" s="959"/>
      <c r="W15" s="959"/>
      <c r="X15" s="961"/>
    </row>
    <row r="16" spans="1:24" ht="18" customHeight="1">
      <c r="A16" s="261">
        <v>46</v>
      </c>
      <c r="B16" s="965">
        <v>2</v>
      </c>
      <c r="C16" s="968">
        <v>3</v>
      </c>
      <c r="D16" s="262"/>
      <c r="E16" s="226"/>
      <c r="F16" s="226"/>
      <c r="G16" s="263"/>
      <c r="H16" s="226"/>
      <c r="I16" s="357"/>
      <c r="J16" s="226"/>
      <c r="K16" s="225"/>
      <c r="L16" s="251"/>
      <c r="M16" s="226"/>
      <c r="N16" s="226"/>
      <c r="O16" s="226"/>
      <c r="P16" s="224"/>
      <c r="Q16" s="225"/>
      <c r="R16" s="226"/>
      <c r="S16" s="226"/>
      <c r="T16" s="226"/>
      <c r="U16" s="226"/>
      <c r="V16" s="971" t="s">
        <v>106</v>
      </c>
      <c r="W16" s="1010" t="s">
        <v>101</v>
      </c>
      <c r="X16" s="220"/>
    </row>
    <row r="17" spans="1:24" ht="18" customHeight="1">
      <c r="A17" s="221">
        <f>IF(A16&gt;0,A16+1,"")</f>
        <v>47</v>
      </c>
      <c r="B17" s="966"/>
      <c r="C17" s="969"/>
      <c r="D17" s="264"/>
      <c r="E17" s="255"/>
      <c r="F17" s="255"/>
      <c r="G17" s="265"/>
      <c r="H17" s="255"/>
      <c r="I17" s="358"/>
      <c r="J17" s="255"/>
      <c r="K17" s="238"/>
      <c r="L17" s="254"/>
      <c r="M17" s="255"/>
      <c r="N17" s="255"/>
      <c r="O17" s="255"/>
      <c r="P17" s="360"/>
      <c r="Q17" s="238"/>
      <c r="R17" s="255"/>
      <c r="S17" s="255"/>
      <c r="T17" s="255"/>
      <c r="U17" s="255"/>
      <c r="V17" s="972"/>
      <c r="W17" s="1011"/>
      <c r="X17" s="240"/>
    </row>
    <row r="18" spans="1:24" ht="18" customHeight="1" thickBot="1">
      <c r="A18" s="221">
        <f>IF(A17&gt;0,A17+1,"")</f>
        <v>48</v>
      </c>
      <c r="B18" s="967"/>
      <c r="C18" s="970"/>
      <c r="D18" s="266"/>
      <c r="E18" s="267"/>
      <c r="F18" s="267"/>
      <c r="G18" s="268"/>
      <c r="H18" s="267"/>
      <c r="I18" s="267"/>
      <c r="J18" s="267"/>
      <c r="K18" s="359"/>
      <c r="L18" s="386"/>
      <c r="M18" s="267"/>
      <c r="N18" s="267"/>
      <c r="O18" s="267"/>
      <c r="P18" s="243"/>
      <c r="Q18" s="359"/>
      <c r="R18" s="267"/>
      <c r="S18" s="267"/>
      <c r="T18" s="267"/>
      <c r="U18" s="267"/>
      <c r="V18" s="973"/>
      <c r="W18" s="1011"/>
      <c r="X18" s="240"/>
    </row>
    <row r="19" spans="1:24" ht="18" customHeight="1">
      <c r="A19" s="221">
        <f>IF(A18&gt;0,A18+1,"")</f>
        <v>49</v>
      </c>
      <c r="B19" s="977">
        <v>5</v>
      </c>
      <c r="C19" s="974">
        <v>3</v>
      </c>
      <c r="D19" s="248"/>
      <c r="E19" s="228"/>
      <c r="F19" s="226"/>
      <c r="G19" s="225"/>
      <c r="H19" s="226"/>
      <c r="I19" s="226"/>
      <c r="J19" s="226"/>
      <c r="K19" s="250"/>
      <c r="L19" s="251"/>
      <c r="M19" s="251"/>
      <c r="N19" s="226"/>
      <c r="O19" s="226"/>
      <c r="P19" s="224"/>
      <c r="Q19" s="225"/>
      <c r="R19" s="226"/>
      <c r="S19" s="226"/>
      <c r="T19" s="226"/>
      <c r="U19" s="226"/>
      <c r="V19" s="971" t="s">
        <v>110</v>
      </c>
      <c r="W19" s="1011"/>
      <c r="X19" s="240"/>
    </row>
    <row r="20" spans="1:24" ht="18" customHeight="1">
      <c r="A20" s="221">
        <f>IF(A19&gt;0,A19+1,"")</f>
        <v>50</v>
      </c>
      <c r="B20" s="978"/>
      <c r="C20" s="975"/>
      <c r="D20" s="290"/>
      <c r="E20" s="291"/>
      <c r="F20" s="321"/>
      <c r="G20" s="361"/>
      <c r="H20" s="321"/>
      <c r="I20" s="321"/>
      <c r="J20" s="321"/>
      <c r="K20" s="380"/>
      <c r="L20" s="254"/>
      <c r="M20" s="292"/>
      <c r="N20" s="321"/>
      <c r="O20" s="321"/>
      <c r="P20" s="360"/>
      <c r="Q20" s="361"/>
      <c r="R20" s="321"/>
      <c r="S20" s="321"/>
      <c r="T20" s="321"/>
      <c r="U20" s="321"/>
      <c r="V20" s="972"/>
      <c r="W20" s="1011"/>
      <c r="X20" s="240"/>
    </row>
    <row r="21" spans="1:24" ht="18" customHeight="1" thickBot="1">
      <c r="A21" s="221">
        <f>IF(A20&gt;0,A20+1,"")</f>
        <v>51</v>
      </c>
      <c r="B21" s="979"/>
      <c r="C21" s="976"/>
      <c r="D21" s="256"/>
      <c r="E21" s="247"/>
      <c r="F21" s="259"/>
      <c r="G21" s="244"/>
      <c r="H21" s="259"/>
      <c r="I21" s="259"/>
      <c r="J21" s="259"/>
      <c r="K21" s="257"/>
      <c r="L21" s="258"/>
      <c r="M21" s="258"/>
      <c r="N21" s="259"/>
      <c r="O21" s="259"/>
      <c r="P21" s="243"/>
      <c r="Q21" s="244"/>
      <c r="R21" s="259"/>
      <c r="S21" s="259"/>
      <c r="T21" s="259"/>
      <c r="U21" s="259"/>
      <c r="V21" s="973"/>
      <c r="W21" s="1012"/>
      <c r="X21" s="293"/>
    </row>
    <row r="22" spans="1:24" ht="18" customHeight="1" thickBot="1">
      <c r="A22" s="958" t="s">
        <v>107</v>
      </c>
      <c r="B22" s="959"/>
      <c r="C22" s="959"/>
      <c r="D22" s="959"/>
      <c r="E22" s="959"/>
      <c r="F22" s="959"/>
      <c r="G22" s="959"/>
      <c r="H22" s="959"/>
      <c r="I22" s="959"/>
      <c r="J22" s="959"/>
      <c r="K22" s="959"/>
      <c r="L22" s="959"/>
      <c r="M22" s="959"/>
      <c r="N22" s="959"/>
      <c r="O22" s="959"/>
      <c r="P22" s="959"/>
      <c r="Q22" s="959"/>
      <c r="R22" s="959"/>
      <c r="S22" s="959"/>
      <c r="T22" s="959"/>
      <c r="U22" s="959"/>
      <c r="V22" s="959"/>
      <c r="W22" s="959"/>
      <c r="X22" s="1023"/>
    </row>
    <row r="23" spans="1:24" ht="18" customHeight="1">
      <c r="A23" s="288">
        <v>1</v>
      </c>
      <c r="B23" s="1004"/>
      <c r="C23" s="1014">
        <v>3</v>
      </c>
      <c r="D23" s="269"/>
      <c r="E23" s="270"/>
      <c r="F23" s="270"/>
      <c r="G23" s="272"/>
      <c r="H23" s="270"/>
      <c r="I23" s="270"/>
      <c r="J23" s="270"/>
      <c r="K23" s="273"/>
      <c r="L23" s="274"/>
      <c r="M23" s="270"/>
      <c r="N23" s="270"/>
      <c r="O23" s="270"/>
      <c r="P23" s="271"/>
      <c r="Q23" s="273"/>
      <c r="R23" s="274"/>
      <c r="S23" s="274"/>
      <c r="T23" s="270"/>
      <c r="U23" s="270"/>
      <c r="V23" s="949" t="s">
        <v>118</v>
      </c>
      <c r="W23" s="950"/>
      <c r="X23" s="951"/>
    </row>
    <row r="24" spans="1:24" ht="18" customHeight="1">
      <c r="A24" s="221">
        <f>IF(A23&gt;0,A23+1,"")</f>
        <v>2</v>
      </c>
      <c r="B24" s="1005"/>
      <c r="C24" s="1015"/>
      <c r="D24" s="276"/>
      <c r="E24" s="277"/>
      <c r="F24" s="277"/>
      <c r="G24" s="279"/>
      <c r="H24" s="277"/>
      <c r="I24" s="277"/>
      <c r="J24" s="277"/>
      <c r="K24" s="280"/>
      <c r="L24" s="281"/>
      <c r="M24" s="277"/>
      <c r="N24" s="277"/>
      <c r="O24" s="277"/>
      <c r="P24" s="278"/>
      <c r="Q24" s="280"/>
      <c r="R24" s="281"/>
      <c r="S24" s="281"/>
      <c r="T24" s="277"/>
      <c r="U24" s="277"/>
      <c r="V24" s="952"/>
      <c r="W24" s="953"/>
      <c r="X24" s="954"/>
    </row>
    <row r="25" spans="1:24" ht="18" customHeight="1" thickBot="1">
      <c r="A25" s="221">
        <f>IF(A24&gt;0,A24+1,"")</f>
        <v>3</v>
      </c>
      <c r="B25" s="1006"/>
      <c r="C25" s="1016"/>
      <c r="D25" s="282"/>
      <c r="E25" s="283"/>
      <c r="F25" s="283"/>
      <c r="G25" s="285"/>
      <c r="H25" s="283"/>
      <c r="I25" s="283"/>
      <c r="J25" s="283"/>
      <c r="K25" s="286"/>
      <c r="L25" s="287"/>
      <c r="M25" s="283"/>
      <c r="N25" s="283"/>
      <c r="O25" s="283"/>
      <c r="P25" s="284"/>
      <c r="Q25" s="286"/>
      <c r="R25" s="287"/>
      <c r="S25" s="287"/>
      <c r="T25" s="283"/>
      <c r="U25" s="283"/>
      <c r="V25" s="955"/>
      <c r="W25" s="956"/>
      <c r="X25" s="957"/>
    </row>
    <row r="26" spans="1:24" ht="18" customHeight="1">
      <c r="A26" s="221">
        <f>IF(A25&gt;0,A25+1,"")</f>
        <v>4</v>
      </c>
      <c r="B26" s="977">
        <v>4</v>
      </c>
      <c r="C26" s="974">
        <v>2</v>
      </c>
      <c r="D26" s="248"/>
      <c r="E26" s="228"/>
      <c r="F26" s="228"/>
      <c r="G26" s="227"/>
      <c r="H26" s="228"/>
      <c r="I26" s="226"/>
      <c r="J26" s="226"/>
      <c r="K26" s="225"/>
      <c r="L26" s="226"/>
      <c r="M26" s="226"/>
      <c r="N26" s="251"/>
      <c r="O26" s="226"/>
      <c r="P26" s="224"/>
      <c r="Q26" s="225"/>
      <c r="R26" s="226"/>
      <c r="S26" s="226"/>
      <c r="T26" s="226"/>
      <c r="U26" s="226"/>
      <c r="V26" s="971" t="s">
        <v>108</v>
      </c>
      <c r="W26" s="995" t="s">
        <v>109</v>
      </c>
      <c r="X26" s="240"/>
    </row>
    <row r="27" spans="1:24" ht="18" customHeight="1" thickBot="1">
      <c r="A27" s="221">
        <f>IF(A26&gt;0,A26+1,"")</f>
        <v>5</v>
      </c>
      <c r="B27" s="979"/>
      <c r="C27" s="976"/>
      <c r="D27" s="256"/>
      <c r="E27" s="247"/>
      <c r="F27" s="247"/>
      <c r="G27" s="246"/>
      <c r="H27" s="247"/>
      <c r="I27" s="259"/>
      <c r="J27" s="259"/>
      <c r="K27" s="244"/>
      <c r="L27" s="259"/>
      <c r="M27" s="259"/>
      <c r="N27" s="258"/>
      <c r="O27" s="259"/>
      <c r="P27" s="243"/>
      <c r="Q27" s="244"/>
      <c r="R27" s="259"/>
      <c r="S27" s="259"/>
      <c r="T27" s="259"/>
      <c r="U27" s="259"/>
      <c r="V27" s="973"/>
      <c r="W27" s="996"/>
      <c r="X27" s="240"/>
    </row>
    <row r="28" spans="1:24" ht="18" customHeight="1" thickBot="1">
      <c r="A28" s="958" t="s">
        <v>111</v>
      </c>
      <c r="B28" s="959"/>
      <c r="C28" s="959"/>
      <c r="D28" s="959"/>
      <c r="E28" s="959"/>
      <c r="F28" s="959"/>
      <c r="G28" s="959"/>
      <c r="H28" s="959"/>
      <c r="I28" s="959"/>
      <c r="J28" s="959"/>
      <c r="K28" s="959"/>
      <c r="L28" s="959"/>
      <c r="M28" s="959"/>
      <c r="N28" s="959"/>
      <c r="O28" s="959"/>
      <c r="P28" s="959"/>
      <c r="Q28" s="959"/>
      <c r="R28" s="959"/>
      <c r="S28" s="959"/>
      <c r="T28" s="959"/>
      <c r="U28" s="959"/>
      <c r="V28" s="959"/>
      <c r="W28" s="959"/>
      <c r="X28" s="1013"/>
    </row>
    <row r="29" spans="1:24" ht="18" customHeight="1">
      <c r="A29" s="289">
        <v>8</v>
      </c>
      <c r="B29" s="998">
        <v>6</v>
      </c>
      <c r="C29" s="1001">
        <v>3</v>
      </c>
      <c r="D29" s="322"/>
      <c r="E29" s="323"/>
      <c r="F29" s="323"/>
      <c r="G29" s="325"/>
      <c r="H29" s="323"/>
      <c r="I29" s="323"/>
      <c r="J29" s="327"/>
      <c r="K29" s="325"/>
      <c r="L29" s="323"/>
      <c r="M29" s="323"/>
      <c r="N29" s="362"/>
      <c r="O29" s="362"/>
      <c r="P29" s="381"/>
      <c r="Q29" s="363"/>
      <c r="R29" s="362"/>
      <c r="S29" s="362"/>
      <c r="T29" s="362"/>
      <c r="U29" s="362"/>
      <c r="V29" s="971" t="s">
        <v>112</v>
      </c>
      <c r="W29" s="995" t="s">
        <v>109</v>
      </c>
      <c r="X29" s="328"/>
    </row>
    <row r="30" spans="1:24" ht="18" customHeight="1">
      <c r="A30" s="289">
        <v>9</v>
      </c>
      <c r="B30" s="999"/>
      <c r="C30" s="1002"/>
      <c r="D30" s="329"/>
      <c r="E30" s="330"/>
      <c r="F30" s="330"/>
      <c r="G30" s="332"/>
      <c r="H30" s="330"/>
      <c r="I30" s="330"/>
      <c r="J30" s="333"/>
      <c r="K30" s="332"/>
      <c r="L30" s="330"/>
      <c r="M30" s="330"/>
      <c r="N30" s="364"/>
      <c r="O30" s="364"/>
      <c r="P30" s="382"/>
      <c r="Q30" s="365"/>
      <c r="R30" s="364"/>
      <c r="S30" s="364"/>
      <c r="T30" s="364"/>
      <c r="U30" s="364"/>
      <c r="V30" s="972"/>
      <c r="W30" s="996"/>
      <c r="X30" s="334"/>
    </row>
    <row r="31" spans="1:24" ht="18" customHeight="1" thickBot="1">
      <c r="A31" s="289">
        <v>10</v>
      </c>
      <c r="B31" s="1000"/>
      <c r="C31" s="1003"/>
      <c r="D31" s="335"/>
      <c r="E31" s="336"/>
      <c r="F31" s="336"/>
      <c r="G31" s="338"/>
      <c r="H31" s="336"/>
      <c r="I31" s="336"/>
      <c r="J31" s="340"/>
      <c r="K31" s="338"/>
      <c r="L31" s="336"/>
      <c r="M31" s="336"/>
      <c r="N31" s="366"/>
      <c r="O31" s="366"/>
      <c r="P31" s="383"/>
      <c r="Q31" s="367"/>
      <c r="R31" s="366"/>
      <c r="S31" s="366"/>
      <c r="T31" s="366"/>
      <c r="U31" s="366"/>
      <c r="V31" s="973"/>
      <c r="W31" s="996"/>
      <c r="X31" s="334"/>
    </row>
    <row r="32" spans="1:24" ht="18" customHeight="1">
      <c r="A32" s="289">
        <v>11</v>
      </c>
      <c r="B32" s="998">
        <v>7</v>
      </c>
      <c r="C32" s="1001">
        <v>3</v>
      </c>
      <c r="D32" s="322"/>
      <c r="E32" s="323"/>
      <c r="F32" s="323"/>
      <c r="G32" s="325"/>
      <c r="H32" s="323"/>
      <c r="I32" s="323"/>
      <c r="J32" s="323"/>
      <c r="K32" s="325"/>
      <c r="L32" s="323"/>
      <c r="M32" s="323"/>
      <c r="N32" s="327"/>
      <c r="O32" s="327"/>
      <c r="P32" s="224"/>
      <c r="Q32" s="326"/>
      <c r="R32" s="362"/>
      <c r="S32" s="362"/>
      <c r="T32" s="362"/>
      <c r="U32" s="368"/>
      <c r="V32" s="971" t="s">
        <v>113</v>
      </c>
      <c r="W32" s="996"/>
      <c r="X32" s="334"/>
    </row>
    <row r="33" spans="1:24" ht="18" customHeight="1">
      <c r="A33" s="289">
        <v>12</v>
      </c>
      <c r="B33" s="999"/>
      <c r="C33" s="1002"/>
      <c r="D33" s="341"/>
      <c r="E33" s="342"/>
      <c r="F33" s="342"/>
      <c r="G33" s="344"/>
      <c r="H33" s="342"/>
      <c r="I33" s="342"/>
      <c r="J33" s="342"/>
      <c r="K33" s="344"/>
      <c r="L33" s="342"/>
      <c r="M33" s="342"/>
      <c r="N33" s="345"/>
      <c r="O33" s="345"/>
      <c r="P33" s="360"/>
      <c r="Q33" s="384"/>
      <c r="R33" s="369"/>
      <c r="S33" s="369"/>
      <c r="T33" s="369"/>
      <c r="U33" s="370"/>
      <c r="V33" s="972"/>
      <c r="W33" s="996"/>
      <c r="X33" s="334"/>
    </row>
    <row r="34" spans="1:24" ht="18" customHeight="1" thickBot="1">
      <c r="A34" s="289">
        <v>13</v>
      </c>
      <c r="B34" s="1000"/>
      <c r="C34" s="1003"/>
      <c r="D34" s="335"/>
      <c r="E34" s="336"/>
      <c r="F34" s="336"/>
      <c r="G34" s="338"/>
      <c r="H34" s="336"/>
      <c r="I34" s="336"/>
      <c r="J34" s="336"/>
      <c r="K34" s="338"/>
      <c r="L34" s="336"/>
      <c r="M34" s="336"/>
      <c r="N34" s="340"/>
      <c r="O34" s="340"/>
      <c r="P34" s="243"/>
      <c r="Q34" s="339"/>
      <c r="R34" s="366"/>
      <c r="S34" s="366"/>
      <c r="T34" s="366"/>
      <c r="U34" s="366"/>
      <c r="V34" s="973"/>
      <c r="W34" s="997"/>
      <c r="X34" s="346"/>
    </row>
    <row r="35" spans="1:24" ht="12" customHeight="1" thickBot="1">
      <c r="A35" s="958" t="s">
        <v>114</v>
      </c>
      <c r="B35" s="959"/>
      <c r="C35" s="959"/>
      <c r="D35" s="959"/>
      <c r="E35" s="959"/>
      <c r="F35" s="959"/>
      <c r="G35" s="959"/>
      <c r="H35" s="959"/>
      <c r="I35" s="959"/>
      <c r="J35" s="959"/>
      <c r="K35" s="959"/>
      <c r="L35" s="959"/>
      <c r="M35" s="959"/>
      <c r="N35" s="959"/>
      <c r="O35" s="959"/>
      <c r="P35" s="959"/>
      <c r="Q35" s="959"/>
      <c r="R35" s="959"/>
      <c r="S35" s="959"/>
      <c r="T35" s="959"/>
      <c r="U35" s="959"/>
      <c r="V35" s="959"/>
      <c r="W35" s="959"/>
      <c r="X35" s="1013"/>
    </row>
    <row r="36" spans="1:24" ht="18" customHeight="1">
      <c r="A36" s="289">
        <v>16</v>
      </c>
      <c r="B36" s="977">
        <v>8</v>
      </c>
      <c r="C36" s="974">
        <v>4</v>
      </c>
      <c r="D36" s="371"/>
      <c r="E36" s="362"/>
      <c r="F36" s="362"/>
      <c r="G36" s="363"/>
      <c r="H36" s="362"/>
      <c r="I36" s="362"/>
      <c r="J36" s="362"/>
      <c r="K36" s="325"/>
      <c r="L36" s="323"/>
      <c r="M36" s="323"/>
      <c r="N36" s="323"/>
      <c r="O36" s="323"/>
      <c r="P36" s="324"/>
      <c r="Q36" s="325"/>
      <c r="R36" s="327"/>
      <c r="S36" s="327"/>
      <c r="T36" s="327"/>
      <c r="U36" s="327"/>
      <c r="V36" s="1007" t="s">
        <v>115</v>
      </c>
      <c r="W36" s="1017" t="s">
        <v>109</v>
      </c>
      <c r="X36" s="328"/>
    </row>
    <row r="37" spans="1:24" ht="18" customHeight="1">
      <c r="A37" s="289">
        <v>17</v>
      </c>
      <c r="B37" s="978"/>
      <c r="C37" s="975"/>
      <c r="D37" s="372"/>
      <c r="E37" s="373"/>
      <c r="F37" s="373"/>
      <c r="G37" s="374"/>
      <c r="H37" s="373"/>
      <c r="I37" s="373"/>
      <c r="J37" s="373"/>
      <c r="K37" s="350"/>
      <c r="L37" s="347"/>
      <c r="M37" s="347"/>
      <c r="N37" s="347"/>
      <c r="O37" s="347"/>
      <c r="P37" s="349"/>
      <c r="Q37" s="350"/>
      <c r="R37" s="348"/>
      <c r="S37" s="348"/>
      <c r="T37" s="348"/>
      <c r="U37" s="348"/>
      <c r="V37" s="1008"/>
      <c r="W37" s="1018"/>
      <c r="X37" s="334"/>
    </row>
    <row r="38" spans="1:24" ht="18" customHeight="1">
      <c r="A38" s="289">
        <v>18</v>
      </c>
      <c r="B38" s="978"/>
      <c r="C38" s="975"/>
      <c r="D38" s="375"/>
      <c r="E38" s="364"/>
      <c r="F38" s="364"/>
      <c r="G38" s="365"/>
      <c r="H38" s="364"/>
      <c r="I38" s="364"/>
      <c r="J38" s="364"/>
      <c r="K38" s="332"/>
      <c r="L38" s="330"/>
      <c r="M38" s="330"/>
      <c r="N38" s="330"/>
      <c r="O38" s="330"/>
      <c r="P38" s="331"/>
      <c r="Q38" s="332"/>
      <c r="R38" s="333"/>
      <c r="S38" s="333"/>
      <c r="T38" s="333"/>
      <c r="U38" s="333"/>
      <c r="V38" s="1008"/>
      <c r="W38" s="1018"/>
      <c r="X38" s="334"/>
    </row>
    <row r="39" spans="1:24" ht="18" customHeight="1" thickBot="1">
      <c r="A39" s="289">
        <v>19</v>
      </c>
      <c r="B39" s="979"/>
      <c r="C39" s="976"/>
      <c r="D39" s="376"/>
      <c r="E39" s="366"/>
      <c r="F39" s="366"/>
      <c r="G39" s="367"/>
      <c r="H39" s="366"/>
      <c r="I39" s="366"/>
      <c r="J39" s="366"/>
      <c r="K39" s="338"/>
      <c r="L39" s="336"/>
      <c r="M39" s="336"/>
      <c r="N39" s="336"/>
      <c r="O39" s="336"/>
      <c r="P39" s="337"/>
      <c r="Q39" s="338"/>
      <c r="R39" s="340"/>
      <c r="S39" s="340"/>
      <c r="T39" s="340"/>
      <c r="U39" s="340"/>
      <c r="V39" s="1009"/>
      <c r="W39" s="1019"/>
      <c r="X39" s="334"/>
    </row>
    <row r="40" spans="1:24" ht="18" customHeight="1">
      <c r="A40" s="289">
        <v>20</v>
      </c>
      <c r="B40" s="1024"/>
      <c r="C40" s="1026"/>
      <c r="D40" s="1027"/>
      <c r="E40" s="1027"/>
      <c r="F40" s="1027"/>
      <c r="G40" s="1027"/>
      <c r="H40" s="1027"/>
      <c r="I40" s="1027"/>
      <c r="J40" s="1027"/>
      <c r="K40" s="1027"/>
      <c r="L40" s="1027"/>
      <c r="M40" s="1027"/>
      <c r="N40" s="1027"/>
      <c r="O40" s="1027"/>
      <c r="P40" s="1027"/>
      <c r="Q40" s="1027"/>
      <c r="R40" s="1027"/>
      <c r="S40" s="1027"/>
      <c r="T40" s="1027"/>
      <c r="U40" s="1027"/>
      <c r="V40" s="1032" t="s">
        <v>116</v>
      </c>
      <c r="W40" s="1033"/>
      <c r="X40" s="334"/>
    </row>
    <row r="41" spans="1:24" ht="18" customHeight="1">
      <c r="A41" s="289">
        <v>21</v>
      </c>
      <c r="B41" s="1025"/>
      <c r="C41" s="1028"/>
      <c r="D41" s="1029"/>
      <c r="E41" s="1029"/>
      <c r="F41" s="1029"/>
      <c r="G41" s="1029"/>
      <c r="H41" s="1029"/>
      <c r="I41" s="1029"/>
      <c r="J41" s="1029"/>
      <c r="K41" s="1029"/>
      <c r="L41" s="1029"/>
      <c r="M41" s="1029"/>
      <c r="N41" s="1029"/>
      <c r="O41" s="1029"/>
      <c r="P41" s="1029"/>
      <c r="Q41" s="1029"/>
      <c r="R41" s="1029"/>
      <c r="S41" s="1029"/>
      <c r="T41" s="1029"/>
      <c r="U41" s="1029"/>
      <c r="V41" s="1034"/>
      <c r="W41" s="1035"/>
      <c r="X41" s="334"/>
    </row>
    <row r="42" spans="1:24" ht="18" customHeight="1" thickBot="1">
      <c r="A42" s="289">
        <v>22</v>
      </c>
      <c r="B42" s="294"/>
      <c r="C42" s="1030"/>
      <c r="D42" s="1031"/>
      <c r="E42" s="1031"/>
      <c r="F42" s="1031"/>
      <c r="G42" s="1031"/>
      <c r="H42" s="1031"/>
      <c r="I42" s="1031"/>
      <c r="J42" s="1031"/>
      <c r="K42" s="1031"/>
      <c r="L42" s="1031"/>
      <c r="M42" s="1031"/>
      <c r="N42" s="1031"/>
      <c r="O42" s="1031"/>
      <c r="P42" s="1031"/>
      <c r="Q42" s="1031"/>
      <c r="R42" s="1031"/>
      <c r="S42" s="1031"/>
      <c r="T42" s="1031"/>
      <c r="U42" s="1031"/>
      <c r="V42" s="1036"/>
      <c r="W42" s="1037"/>
      <c r="X42" s="346"/>
    </row>
    <row r="43" spans="1:24" ht="18" customHeight="1">
      <c r="A43" s="212">
        <v>23</v>
      </c>
      <c r="B43" s="1038"/>
      <c r="C43" s="1041">
        <v>3</v>
      </c>
      <c r="D43" s="269"/>
      <c r="E43" s="270"/>
      <c r="F43" s="270"/>
      <c r="G43" s="272"/>
      <c r="H43" s="270"/>
      <c r="I43" s="270"/>
      <c r="J43" s="270"/>
      <c r="K43" s="272"/>
      <c r="L43" s="274"/>
      <c r="M43" s="274"/>
      <c r="N43" s="274"/>
      <c r="O43" s="270"/>
      <c r="P43" s="271"/>
      <c r="Q43" s="273"/>
      <c r="R43" s="270"/>
      <c r="S43" s="270"/>
      <c r="T43" s="270"/>
      <c r="U43" s="270"/>
      <c r="V43" s="949" t="s">
        <v>119</v>
      </c>
      <c r="W43" s="950"/>
      <c r="X43" s="951"/>
    </row>
    <row r="44" spans="1:24" ht="18" customHeight="1">
      <c r="A44" s="288">
        <v>24</v>
      </c>
      <c r="B44" s="1039"/>
      <c r="C44" s="1042"/>
      <c r="D44" s="295"/>
      <c r="E44" s="296"/>
      <c r="F44" s="296"/>
      <c r="G44" s="298"/>
      <c r="H44" s="296"/>
      <c r="I44" s="296"/>
      <c r="J44" s="296"/>
      <c r="K44" s="298"/>
      <c r="L44" s="300"/>
      <c r="M44" s="300"/>
      <c r="N44" s="300"/>
      <c r="O44" s="296"/>
      <c r="P44" s="299"/>
      <c r="Q44" s="301"/>
      <c r="R44" s="296"/>
      <c r="S44" s="296"/>
      <c r="T44" s="296"/>
      <c r="U44" s="296"/>
      <c r="V44" s="952"/>
      <c r="W44" s="953"/>
      <c r="X44" s="954"/>
    </row>
    <row r="45" spans="1:24" ht="13.5" customHeight="1" thickBot="1">
      <c r="A45" s="302">
        <v>25</v>
      </c>
      <c r="B45" s="1040"/>
      <c r="C45" s="1043"/>
      <c r="D45" s="303"/>
      <c r="E45" s="304"/>
      <c r="F45" s="304"/>
      <c r="G45" s="305"/>
      <c r="H45" s="304"/>
      <c r="I45" s="304"/>
      <c r="J45" s="304"/>
      <c r="K45" s="305"/>
      <c r="L45" s="307"/>
      <c r="M45" s="307"/>
      <c r="N45" s="307"/>
      <c r="O45" s="304"/>
      <c r="P45" s="306"/>
      <c r="Q45" s="308"/>
      <c r="R45" s="304"/>
      <c r="S45" s="304"/>
      <c r="T45" s="304"/>
      <c r="U45" s="304"/>
      <c r="V45" s="955"/>
      <c r="W45" s="956"/>
      <c r="X45" s="957"/>
    </row>
    <row r="46" spans="1:24" ht="13.5" thickBot="1">
      <c r="A46" s="958" t="s">
        <v>117</v>
      </c>
      <c r="B46" s="959"/>
      <c r="C46" s="959"/>
      <c r="D46" s="959"/>
      <c r="E46" s="959"/>
      <c r="F46" s="959"/>
      <c r="G46" s="959"/>
      <c r="H46" s="959"/>
      <c r="I46" s="959"/>
      <c r="J46" s="959"/>
      <c r="K46" s="959"/>
      <c r="L46" s="959"/>
      <c r="M46" s="959"/>
      <c r="N46" s="959"/>
      <c r="O46" s="959"/>
      <c r="P46" s="959"/>
      <c r="Q46" s="959"/>
      <c r="R46" s="959"/>
      <c r="S46" s="959"/>
      <c r="T46" s="959"/>
      <c r="U46" s="959"/>
      <c r="V46" s="959"/>
      <c r="W46" s="959"/>
      <c r="X46" s="1013"/>
    </row>
    <row r="47" spans="1:24" ht="37.5" customHeight="1" thickBot="1">
      <c r="A47" s="980" t="s">
        <v>152</v>
      </c>
      <c r="B47" s="981"/>
      <c r="C47" s="981"/>
      <c r="D47" s="981"/>
      <c r="E47" s="981"/>
      <c r="F47" s="981"/>
      <c r="G47" s="981"/>
      <c r="H47" s="981"/>
      <c r="I47" s="981"/>
      <c r="J47" s="981"/>
      <c r="K47" s="981"/>
      <c r="L47" s="981"/>
      <c r="M47" s="981"/>
      <c r="N47" s="981"/>
      <c r="O47" s="981"/>
      <c r="P47" s="981"/>
      <c r="Q47" s="981"/>
      <c r="R47" s="981"/>
      <c r="S47" s="981"/>
      <c r="T47" s="981"/>
      <c r="U47" s="981"/>
      <c r="V47" s="981"/>
      <c r="W47" s="981"/>
      <c r="X47" s="982"/>
    </row>
    <row r="48" spans="1:24" ht="27" customHeight="1" thickBot="1">
      <c r="A48" s="983"/>
      <c r="B48" s="210" t="str">
        <f>V2</f>
        <v>2013 / 2015</v>
      </c>
      <c r="C48" s="985" t="s">
        <v>96</v>
      </c>
      <c r="D48" s="987" t="s">
        <v>97</v>
      </c>
      <c r="E48" s="988"/>
      <c r="F48" s="988"/>
      <c r="G48" s="988"/>
      <c r="H48" s="988"/>
      <c r="I48" s="988"/>
      <c r="J48" s="988"/>
      <c r="K48" s="988"/>
      <c r="L48" s="988"/>
      <c r="M48" s="988"/>
      <c r="N48" s="988"/>
      <c r="O48" s="988"/>
      <c r="P48" s="988"/>
      <c r="Q48" s="988"/>
      <c r="R48" s="988"/>
      <c r="S48" s="988"/>
      <c r="T48" s="988"/>
      <c r="U48" s="988"/>
      <c r="V48" s="989" t="s">
        <v>72</v>
      </c>
      <c r="W48" s="991" t="s">
        <v>88</v>
      </c>
      <c r="X48" s="993" t="s">
        <v>89</v>
      </c>
    </row>
    <row r="49" spans="1:24" ht="35.25" customHeight="1" thickBot="1">
      <c r="A49" s="984"/>
      <c r="B49" s="211" t="s">
        <v>73</v>
      </c>
      <c r="C49" s="986"/>
      <c r="D49" s="315" t="s">
        <v>77</v>
      </c>
      <c r="E49" s="316" t="s">
        <v>78</v>
      </c>
      <c r="F49" s="316" t="s">
        <v>98</v>
      </c>
      <c r="G49" s="317" t="s">
        <v>79</v>
      </c>
      <c r="H49" s="318" t="s">
        <v>80</v>
      </c>
      <c r="I49" s="318" t="s">
        <v>81</v>
      </c>
      <c r="J49" s="318" t="s">
        <v>82</v>
      </c>
      <c r="K49" s="319" t="s">
        <v>83</v>
      </c>
      <c r="L49" s="320" t="s">
        <v>84</v>
      </c>
      <c r="M49" s="320" t="s">
        <v>85</v>
      </c>
      <c r="N49" s="320" t="s">
        <v>86</v>
      </c>
      <c r="O49" s="320" t="s">
        <v>87</v>
      </c>
      <c r="P49" s="475" t="s">
        <v>99</v>
      </c>
      <c r="Q49" s="475" t="s">
        <v>153</v>
      </c>
      <c r="R49" s="475" t="s">
        <v>154</v>
      </c>
      <c r="S49" s="475" t="s">
        <v>155</v>
      </c>
      <c r="T49" s="475" t="s">
        <v>156</v>
      </c>
      <c r="U49" s="475" t="s">
        <v>157</v>
      </c>
      <c r="V49" s="990"/>
      <c r="W49" s="992"/>
      <c r="X49" s="994"/>
    </row>
    <row r="50" spans="1:24" ht="18" customHeight="1" thickBot="1">
      <c r="A50" s="958" t="s">
        <v>120</v>
      </c>
      <c r="B50" s="959"/>
      <c r="C50" s="959"/>
      <c r="D50" s="959"/>
      <c r="E50" s="959"/>
      <c r="F50" s="959"/>
      <c r="G50" s="959"/>
      <c r="H50" s="959"/>
      <c r="I50" s="959"/>
      <c r="J50" s="959"/>
      <c r="K50" s="959"/>
      <c r="L50" s="959"/>
      <c r="M50" s="959"/>
      <c r="N50" s="959"/>
      <c r="O50" s="959"/>
      <c r="P50" s="959"/>
      <c r="Q50" s="959"/>
      <c r="R50" s="959"/>
      <c r="S50" s="959"/>
      <c r="T50" s="959"/>
      <c r="U50" s="959"/>
      <c r="V50" s="959"/>
      <c r="W50" s="959"/>
      <c r="X50" s="1013"/>
    </row>
    <row r="51" spans="1:24" ht="18" customHeight="1" thickBot="1">
      <c r="A51" s="388">
        <v>36</v>
      </c>
      <c r="B51" s="213"/>
      <c r="C51" s="214">
        <v>1</v>
      </c>
      <c r="D51" s="389"/>
      <c r="E51" s="390"/>
      <c r="F51" s="390"/>
      <c r="G51" s="392"/>
      <c r="H51" s="390"/>
      <c r="I51" s="390"/>
      <c r="J51" s="390"/>
      <c r="K51" s="392"/>
      <c r="L51" s="390"/>
      <c r="M51" s="390"/>
      <c r="N51" s="390"/>
      <c r="O51" s="390"/>
      <c r="P51" s="391"/>
      <c r="Q51" s="392"/>
      <c r="R51" s="390"/>
      <c r="S51" s="390"/>
      <c r="T51" s="390"/>
      <c r="U51" s="390"/>
      <c r="V51" s="219" t="s">
        <v>121</v>
      </c>
      <c r="W51" s="1044" t="s">
        <v>122</v>
      </c>
      <c r="X51" s="328"/>
    </row>
    <row r="52" spans="1:24" ht="18" customHeight="1">
      <c r="A52" s="387">
        <f aca="true" t="shared" si="0" ref="A52:A58">IF(A51&gt;0,A51+1,"")</f>
        <v>37</v>
      </c>
      <c r="B52" s="965">
        <v>1</v>
      </c>
      <c r="C52" s="968">
        <v>3</v>
      </c>
      <c r="D52" s="222"/>
      <c r="E52" s="223"/>
      <c r="F52" s="223"/>
      <c r="G52" s="363"/>
      <c r="H52" s="362"/>
      <c r="I52" s="362"/>
      <c r="J52" s="362"/>
      <c r="K52" s="325"/>
      <c r="L52" s="323"/>
      <c r="M52" s="323"/>
      <c r="N52" s="323"/>
      <c r="O52" s="323"/>
      <c r="P52" s="324"/>
      <c r="Q52" s="325"/>
      <c r="R52" s="323"/>
      <c r="S52" s="323"/>
      <c r="T52" s="323"/>
      <c r="U52" s="323"/>
      <c r="V52" s="971" t="s">
        <v>123</v>
      </c>
      <c r="W52" s="1045"/>
      <c r="X52" s="229"/>
    </row>
    <row r="53" spans="1:24" ht="18" customHeight="1">
      <c r="A53" s="387">
        <f t="shared" si="0"/>
        <v>38</v>
      </c>
      <c r="B53" s="966"/>
      <c r="C53" s="969"/>
      <c r="D53" s="235"/>
      <c r="E53" s="236"/>
      <c r="F53" s="236"/>
      <c r="G53" s="365"/>
      <c r="H53" s="239"/>
      <c r="I53" s="239"/>
      <c r="J53" s="239"/>
      <c r="K53" s="332"/>
      <c r="L53" s="330"/>
      <c r="M53" s="330"/>
      <c r="N53" s="330"/>
      <c r="O53" s="330"/>
      <c r="P53" s="331"/>
      <c r="Q53" s="332"/>
      <c r="R53" s="330"/>
      <c r="S53" s="330"/>
      <c r="T53" s="330"/>
      <c r="U53" s="393" t="s">
        <v>103</v>
      </c>
      <c r="V53" s="972"/>
      <c r="W53" s="1045"/>
      <c r="X53" s="334"/>
    </row>
    <row r="54" spans="1:24" ht="18" customHeight="1" thickBot="1">
      <c r="A54" s="387">
        <f t="shared" si="0"/>
        <v>39</v>
      </c>
      <c r="B54" s="967"/>
      <c r="C54" s="970"/>
      <c r="D54" s="241"/>
      <c r="E54" s="242"/>
      <c r="F54" s="242"/>
      <c r="G54" s="367"/>
      <c r="H54" s="245"/>
      <c r="I54" s="245"/>
      <c r="J54" s="245"/>
      <c r="K54" s="338"/>
      <c r="L54" s="336"/>
      <c r="M54" s="336"/>
      <c r="N54" s="336"/>
      <c r="O54" s="336"/>
      <c r="P54" s="337"/>
      <c r="Q54" s="338"/>
      <c r="R54" s="336"/>
      <c r="S54" s="336"/>
      <c r="T54" s="336"/>
      <c r="U54" s="336"/>
      <c r="V54" s="973"/>
      <c r="W54" s="1046"/>
      <c r="X54" s="334"/>
    </row>
    <row r="55" spans="1:24" ht="18" customHeight="1">
      <c r="A55" s="387">
        <f t="shared" si="0"/>
        <v>40</v>
      </c>
      <c r="B55" s="1004"/>
      <c r="C55" s="1014">
        <v>4</v>
      </c>
      <c r="D55" s="269"/>
      <c r="E55" s="270"/>
      <c r="F55" s="270"/>
      <c r="G55" s="272"/>
      <c r="H55" s="270"/>
      <c r="I55" s="270"/>
      <c r="J55" s="270"/>
      <c r="K55" s="273"/>
      <c r="L55" s="274"/>
      <c r="M55" s="274"/>
      <c r="N55" s="274"/>
      <c r="O55" s="270"/>
      <c r="P55" s="275"/>
      <c r="Q55" s="272"/>
      <c r="R55" s="270"/>
      <c r="S55" s="270"/>
      <c r="T55" s="270"/>
      <c r="U55" s="270"/>
      <c r="V55" s="949" t="s">
        <v>124</v>
      </c>
      <c r="W55" s="950"/>
      <c r="X55" s="951"/>
    </row>
    <row r="56" spans="1:24" ht="18" customHeight="1">
      <c r="A56" s="387">
        <v>41</v>
      </c>
      <c r="B56" s="1005"/>
      <c r="C56" s="1015"/>
      <c r="D56" s="295"/>
      <c r="E56" s="296"/>
      <c r="F56" s="296"/>
      <c r="G56" s="298"/>
      <c r="H56" s="296"/>
      <c r="I56" s="296"/>
      <c r="J56" s="296"/>
      <c r="K56" s="301"/>
      <c r="L56" s="300"/>
      <c r="M56" s="300"/>
      <c r="N56" s="300"/>
      <c r="O56" s="296"/>
      <c r="P56" s="297"/>
      <c r="Q56" s="298"/>
      <c r="R56" s="296"/>
      <c r="S56" s="296"/>
      <c r="T56" s="296"/>
      <c r="U56" s="296"/>
      <c r="V56" s="952"/>
      <c r="W56" s="953"/>
      <c r="X56" s="954"/>
    </row>
    <row r="57" spans="1:24" ht="18" customHeight="1">
      <c r="A57" s="387">
        <v>42</v>
      </c>
      <c r="B57" s="1005"/>
      <c r="C57" s="1015"/>
      <c r="D57" s="394"/>
      <c r="E57" s="395"/>
      <c r="F57" s="395"/>
      <c r="G57" s="396"/>
      <c r="H57" s="395"/>
      <c r="I57" s="395"/>
      <c r="J57" s="395"/>
      <c r="K57" s="397"/>
      <c r="L57" s="398"/>
      <c r="M57" s="398"/>
      <c r="N57" s="398"/>
      <c r="O57" s="395"/>
      <c r="P57" s="399"/>
      <c r="Q57" s="396"/>
      <c r="R57" s="395"/>
      <c r="S57" s="395"/>
      <c r="T57" s="395"/>
      <c r="U57" s="395"/>
      <c r="V57" s="952"/>
      <c r="W57" s="953"/>
      <c r="X57" s="954"/>
    </row>
    <row r="58" spans="1:24" ht="18" customHeight="1" thickBot="1">
      <c r="A58" s="387">
        <f t="shared" si="0"/>
        <v>43</v>
      </c>
      <c r="B58" s="1006"/>
      <c r="C58" s="1016"/>
      <c r="D58" s="400"/>
      <c r="E58" s="401"/>
      <c r="F58" s="401"/>
      <c r="G58" s="402"/>
      <c r="H58" s="401"/>
      <c r="I58" s="401"/>
      <c r="J58" s="401"/>
      <c r="K58" s="403"/>
      <c r="L58" s="404"/>
      <c r="M58" s="404"/>
      <c r="N58" s="404"/>
      <c r="O58" s="401"/>
      <c r="P58" s="405"/>
      <c r="Q58" s="402"/>
      <c r="R58" s="401"/>
      <c r="S58" s="401"/>
      <c r="T58" s="401"/>
      <c r="U58" s="401"/>
      <c r="V58" s="955"/>
      <c r="W58" s="956"/>
      <c r="X58" s="957"/>
    </row>
    <row r="59" spans="1:24" ht="18" customHeight="1" thickBot="1">
      <c r="A59" s="958" t="s">
        <v>105</v>
      </c>
      <c r="B59" s="959"/>
      <c r="C59" s="959"/>
      <c r="D59" s="959"/>
      <c r="E59" s="959"/>
      <c r="F59" s="959"/>
      <c r="G59" s="959"/>
      <c r="H59" s="959"/>
      <c r="I59" s="959"/>
      <c r="J59" s="959"/>
      <c r="K59" s="959"/>
      <c r="L59" s="959"/>
      <c r="M59" s="959"/>
      <c r="N59" s="959"/>
      <c r="O59" s="959"/>
      <c r="P59" s="959"/>
      <c r="Q59" s="959"/>
      <c r="R59" s="959"/>
      <c r="S59" s="959"/>
      <c r="T59" s="959"/>
      <c r="U59" s="959"/>
      <c r="V59" s="959"/>
      <c r="W59" s="959"/>
      <c r="X59" s="960"/>
    </row>
    <row r="60" spans="1:24" ht="18" customHeight="1">
      <c r="A60" s="406">
        <v>46</v>
      </c>
      <c r="B60" s="965">
        <v>2</v>
      </c>
      <c r="C60" s="968">
        <v>3</v>
      </c>
      <c r="D60" s="371"/>
      <c r="E60" s="362"/>
      <c r="F60" s="362"/>
      <c r="G60" s="407"/>
      <c r="H60" s="323"/>
      <c r="I60" s="408"/>
      <c r="J60" s="323"/>
      <c r="K60" s="325"/>
      <c r="L60" s="323"/>
      <c r="M60" s="323"/>
      <c r="N60" s="323"/>
      <c r="O60" s="323"/>
      <c r="P60" s="324"/>
      <c r="Q60" s="325"/>
      <c r="R60" s="323"/>
      <c r="S60" s="323"/>
      <c r="T60" s="323"/>
      <c r="U60" s="323"/>
      <c r="V60" s="971" t="s">
        <v>125</v>
      </c>
      <c r="W60" s="1044" t="s">
        <v>126</v>
      </c>
      <c r="X60" s="328"/>
    </row>
    <row r="61" spans="1:24" ht="18" customHeight="1">
      <c r="A61" s="387">
        <f>IF(A60&gt;0,A60+1,"")</f>
        <v>47</v>
      </c>
      <c r="B61" s="966"/>
      <c r="C61" s="969"/>
      <c r="D61" s="375"/>
      <c r="E61" s="364"/>
      <c r="F61" s="364"/>
      <c r="G61" s="409"/>
      <c r="H61" s="330"/>
      <c r="I61" s="410"/>
      <c r="J61" s="330"/>
      <c r="K61" s="332"/>
      <c r="L61" s="330"/>
      <c r="M61" s="330"/>
      <c r="N61" s="330"/>
      <c r="O61" s="330"/>
      <c r="P61" s="331"/>
      <c r="Q61" s="332"/>
      <c r="R61" s="330"/>
      <c r="S61" s="330"/>
      <c r="T61" s="330"/>
      <c r="U61" s="330"/>
      <c r="V61" s="972"/>
      <c r="W61" s="1045"/>
      <c r="X61" s="334"/>
    </row>
    <row r="62" spans="1:24" ht="18" customHeight="1" thickBot="1">
      <c r="A62" s="387">
        <f>IF(A61&gt;0,A61+1,"")</f>
        <v>48</v>
      </c>
      <c r="B62" s="967"/>
      <c r="C62" s="970"/>
      <c r="D62" s="412"/>
      <c r="E62" s="413"/>
      <c r="F62" s="413"/>
      <c r="G62" s="414"/>
      <c r="H62" s="415"/>
      <c r="I62" s="415"/>
      <c r="J62" s="415"/>
      <c r="K62" s="417"/>
      <c r="L62" s="415"/>
      <c r="M62" s="415"/>
      <c r="N62" s="415"/>
      <c r="O62" s="415"/>
      <c r="P62" s="416"/>
      <c r="Q62" s="417"/>
      <c r="R62" s="415"/>
      <c r="S62" s="415"/>
      <c r="T62" s="415"/>
      <c r="U62" s="415"/>
      <c r="V62" s="973"/>
      <c r="W62" s="1045"/>
      <c r="X62" s="334"/>
    </row>
    <row r="63" spans="1:24" ht="18" customHeight="1">
      <c r="A63" s="387">
        <f>IF(A62&gt;0,A62+1,"")</f>
        <v>49</v>
      </c>
      <c r="B63" s="1047">
        <v>3</v>
      </c>
      <c r="C63" s="968">
        <v>3</v>
      </c>
      <c r="D63" s="322"/>
      <c r="E63" s="323"/>
      <c r="F63" s="323"/>
      <c r="G63" s="418"/>
      <c r="H63" s="327"/>
      <c r="I63" s="327"/>
      <c r="J63" s="327"/>
      <c r="K63" s="325"/>
      <c r="L63" s="323"/>
      <c r="M63" s="323"/>
      <c r="N63" s="323"/>
      <c r="O63" s="323"/>
      <c r="P63" s="324"/>
      <c r="Q63" s="325"/>
      <c r="R63" s="323"/>
      <c r="S63" s="323"/>
      <c r="T63" s="323"/>
      <c r="U63" s="323"/>
      <c r="V63" s="971" t="s">
        <v>127</v>
      </c>
      <c r="W63" s="1045"/>
      <c r="X63" s="334"/>
    </row>
    <row r="64" spans="1:24" ht="18" customHeight="1">
      <c r="A64" s="387">
        <f>IF(A63&gt;0,A63+1,"")</f>
        <v>50</v>
      </c>
      <c r="B64" s="1048"/>
      <c r="C64" s="969"/>
      <c r="D64" s="419"/>
      <c r="E64" s="420"/>
      <c r="F64" s="420"/>
      <c r="G64" s="421"/>
      <c r="H64" s="378"/>
      <c r="I64" s="378"/>
      <c r="J64" s="378"/>
      <c r="K64" s="423"/>
      <c r="L64" s="420"/>
      <c r="M64" s="420"/>
      <c r="N64" s="420"/>
      <c r="O64" s="420"/>
      <c r="P64" s="422"/>
      <c r="Q64" s="423"/>
      <c r="R64" s="420"/>
      <c r="S64" s="420"/>
      <c r="T64" s="420"/>
      <c r="U64" s="420"/>
      <c r="V64" s="972"/>
      <c r="W64" s="1045"/>
      <c r="X64" s="334"/>
    </row>
    <row r="65" spans="1:24" ht="18" customHeight="1" thickBot="1">
      <c r="A65" s="387">
        <f>IF(A64&gt;0,A64+1,"")</f>
        <v>51</v>
      </c>
      <c r="B65" s="1049"/>
      <c r="C65" s="970"/>
      <c r="D65" s="424"/>
      <c r="E65" s="425"/>
      <c r="F65" s="425"/>
      <c r="G65" s="426"/>
      <c r="H65" s="379"/>
      <c r="I65" s="379"/>
      <c r="J65" s="379"/>
      <c r="K65" s="428"/>
      <c r="L65" s="425"/>
      <c r="M65" s="425"/>
      <c r="N65" s="425"/>
      <c r="O65" s="425"/>
      <c r="P65" s="427"/>
      <c r="Q65" s="428"/>
      <c r="R65" s="425"/>
      <c r="S65" s="425"/>
      <c r="T65" s="425"/>
      <c r="U65" s="425"/>
      <c r="V65" s="973"/>
      <c r="W65" s="1046"/>
      <c r="X65" s="346"/>
    </row>
    <row r="66" spans="1:24" ht="18" customHeight="1" thickBot="1">
      <c r="A66" s="958" t="s">
        <v>107</v>
      </c>
      <c r="B66" s="959"/>
      <c r="C66" s="959"/>
      <c r="D66" s="959"/>
      <c r="E66" s="959"/>
      <c r="F66" s="959"/>
      <c r="G66" s="959"/>
      <c r="H66" s="959"/>
      <c r="I66" s="959"/>
      <c r="J66" s="959"/>
      <c r="K66" s="959"/>
      <c r="L66" s="959"/>
      <c r="M66" s="959"/>
      <c r="N66" s="959"/>
      <c r="O66" s="959"/>
      <c r="P66" s="959"/>
      <c r="Q66" s="959"/>
      <c r="R66" s="959"/>
      <c r="S66" s="959"/>
      <c r="T66" s="959"/>
      <c r="U66" s="959"/>
      <c r="V66" s="959"/>
      <c r="W66" s="959"/>
      <c r="X66" s="1023"/>
    </row>
    <row r="67" spans="1:24" ht="18" customHeight="1">
      <c r="A67" s="429">
        <v>1</v>
      </c>
      <c r="B67" s="977">
        <v>4</v>
      </c>
      <c r="C67" s="974">
        <v>3</v>
      </c>
      <c r="D67" s="322"/>
      <c r="E67" s="323"/>
      <c r="F67" s="323"/>
      <c r="G67" s="325"/>
      <c r="H67" s="323"/>
      <c r="I67" s="323"/>
      <c r="J67" s="323"/>
      <c r="K67" s="326"/>
      <c r="L67" s="327"/>
      <c r="M67" s="327"/>
      <c r="N67" s="323"/>
      <c r="O67" s="323"/>
      <c r="P67" s="324"/>
      <c r="Q67" s="325"/>
      <c r="R67" s="323"/>
      <c r="S67" s="323"/>
      <c r="T67" s="323"/>
      <c r="U67" s="323"/>
      <c r="V67" s="971" t="s">
        <v>128</v>
      </c>
      <c r="W67" s="1050" t="s">
        <v>126</v>
      </c>
      <c r="X67" s="334"/>
    </row>
    <row r="68" spans="1:24" ht="18" customHeight="1">
      <c r="A68" s="387">
        <f>IF(A67&gt;0,A67+1,"")</f>
        <v>2</v>
      </c>
      <c r="B68" s="978"/>
      <c r="C68" s="975"/>
      <c r="D68" s="329"/>
      <c r="E68" s="330"/>
      <c r="F68" s="330"/>
      <c r="G68" s="332"/>
      <c r="H68" s="330"/>
      <c r="I68" s="330"/>
      <c r="J68" s="330"/>
      <c r="K68" s="411"/>
      <c r="L68" s="333"/>
      <c r="M68" s="333"/>
      <c r="N68" s="330"/>
      <c r="O68" s="330"/>
      <c r="P68" s="331"/>
      <c r="Q68" s="332"/>
      <c r="R68" s="330"/>
      <c r="S68" s="330"/>
      <c r="T68" s="330"/>
      <c r="U68" s="330"/>
      <c r="V68" s="972"/>
      <c r="W68" s="1051"/>
      <c r="X68" s="334"/>
    </row>
    <row r="69" spans="1:24" ht="18" customHeight="1" thickBot="1">
      <c r="A69" s="387">
        <f>IF(A68&gt;0,A68+1,"")</f>
        <v>3</v>
      </c>
      <c r="B69" s="979"/>
      <c r="C69" s="976"/>
      <c r="D69" s="335"/>
      <c r="E69" s="336"/>
      <c r="F69" s="336"/>
      <c r="G69" s="338"/>
      <c r="H69" s="336"/>
      <c r="I69" s="336"/>
      <c r="J69" s="336"/>
      <c r="K69" s="339"/>
      <c r="L69" s="340"/>
      <c r="M69" s="340"/>
      <c r="N69" s="336"/>
      <c r="O69" s="336"/>
      <c r="P69" s="337"/>
      <c r="Q69" s="338"/>
      <c r="R69" s="336"/>
      <c r="S69" s="336"/>
      <c r="T69" s="336"/>
      <c r="U69" s="336"/>
      <c r="V69" s="973"/>
      <c r="W69" s="1051"/>
      <c r="X69" s="334"/>
    </row>
    <row r="70" spans="1:24" ht="18" customHeight="1">
      <c r="A70" s="387">
        <f>IF(A69&gt;0,A69+1,"")</f>
        <v>4</v>
      </c>
      <c r="B70" s="977">
        <v>5</v>
      </c>
      <c r="C70" s="974">
        <v>4</v>
      </c>
      <c r="D70" s="322"/>
      <c r="E70" s="323"/>
      <c r="F70" s="323"/>
      <c r="G70" s="325"/>
      <c r="H70" s="323"/>
      <c r="I70" s="323"/>
      <c r="J70" s="323"/>
      <c r="K70" s="325"/>
      <c r="L70" s="323"/>
      <c r="M70" s="362"/>
      <c r="N70" s="327"/>
      <c r="O70" s="323"/>
      <c r="P70" s="381"/>
      <c r="Q70" s="325"/>
      <c r="R70" s="323"/>
      <c r="S70" s="323"/>
      <c r="T70" s="323"/>
      <c r="U70" s="323"/>
      <c r="V70" s="971" t="s">
        <v>129</v>
      </c>
      <c r="W70" s="1051"/>
      <c r="X70" s="334"/>
    </row>
    <row r="71" spans="1:24" ht="18" customHeight="1" thickBot="1">
      <c r="A71" s="387">
        <f>IF(A70&gt;0,A70+1,"")</f>
        <v>5</v>
      </c>
      <c r="B71" s="979"/>
      <c r="C71" s="976"/>
      <c r="D71" s="335"/>
      <c r="E71" s="336"/>
      <c r="F71" s="336"/>
      <c r="G71" s="338"/>
      <c r="H71" s="336"/>
      <c r="I71" s="336"/>
      <c r="J71" s="336"/>
      <c r="K71" s="338"/>
      <c r="L71" s="336"/>
      <c r="M71" s="366"/>
      <c r="N71" s="340"/>
      <c r="O71" s="336"/>
      <c r="P71" s="383"/>
      <c r="Q71" s="338"/>
      <c r="R71" s="336"/>
      <c r="S71" s="336"/>
      <c r="T71" s="336"/>
      <c r="U71" s="336"/>
      <c r="V71" s="973"/>
      <c r="W71" s="1052"/>
      <c r="X71" s="334"/>
    </row>
    <row r="72" spans="1:24" ht="18" customHeight="1" thickBot="1">
      <c r="A72" s="958" t="s">
        <v>111</v>
      </c>
      <c r="B72" s="959"/>
      <c r="C72" s="959"/>
      <c r="D72" s="959"/>
      <c r="E72" s="959"/>
      <c r="F72" s="959"/>
      <c r="G72" s="959"/>
      <c r="H72" s="959"/>
      <c r="I72" s="959"/>
      <c r="J72" s="959"/>
      <c r="K72" s="959"/>
      <c r="L72" s="959"/>
      <c r="M72" s="959"/>
      <c r="N72" s="959"/>
      <c r="O72" s="959"/>
      <c r="P72" s="959"/>
      <c r="Q72" s="959"/>
      <c r="R72" s="959"/>
      <c r="S72" s="959"/>
      <c r="T72" s="959"/>
      <c r="U72" s="959"/>
      <c r="V72" s="959"/>
      <c r="W72" s="959"/>
      <c r="X72" s="1013"/>
    </row>
    <row r="73" spans="1:24" ht="18" customHeight="1">
      <c r="A73" s="430">
        <v>8</v>
      </c>
      <c r="B73" s="998">
        <v>6</v>
      </c>
      <c r="C73" s="1001">
        <v>3</v>
      </c>
      <c r="D73" s="322"/>
      <c r="E73" s="323"/>
      <c r="F73" s="323"/>
      <c r="G73" s="325"/>
      <c r="H73" s="323"/>
      <c r="I73" s="323"/>
      <c r="J73" s="323"/>
      <c r="K73" s="325"/>
      <c r="L73" s="323"/>
      <c r="M73" s="323"/>
      <c r="N73" s="323"/>
      <c r="O73" s="323"/>
      <c r="P73" s="324"/>
      <c r="Q73" s="326"/>
      <c r="R73" s="327"/>
      <c r="S73" s="323"/>
      <c r="T73" s="327"/>
      <c r="U73" s="323"/>
      <c r="V73" s="971" t="s">
        <v>130</v>
      </c>
      <c r="W73" s="1050" t="s">
        <v>131</v>
      </c>
      <c r="X73" s="993" t="s">
        <v>132</v>
      </c>
    </row>
    <row r="74" spans="1:24" ht="18" customHeight="1">
      <c r="A74" s="430">
        <v>9</v>
      </c>
      <c r="B74" s="999"/>
      <c r="C74" s="1002"/>
      <c r="D74" s="329"/>
      <c r="E74" s="330"/>
      <c r="F74" s="330"/>
      <c r="G74" s="332"/>
      <c r="H74" s="330"/>
      <c r="I74" s="330"/>
      <c r="J74" s="330"/>
      <c r="K74" s="332"/>
      <c r="L74" s="330"/>
      <c r="M74" s="330"/>
      <c r="N74" s="330"/>
      <c r="O74" s="330"/>
      <c r="P74" s="331"/>
      <c r="Q74" s="411"/>
      <c r="R74" s="333"/>
      <c r="S74" s="330"/>
      <c r="T74" s="333"/>
      <c r="U74" s="330"/>
      <c r="V74" s="972"/>
      <c r="W74" s="1051"/>
      <c r="X74" s="1053"/>
    </row>
    <row r="75" spans="1:24" ht="18" customHeight="1" thickBot="1">
      <c r="A75" s="430">
        <v>10</v>
      </c>
      <c r="B75" s="1000"/>
      <c r="C75" s="1003"/>
      <c r="D75" s="335"/>
      <c r="E75" s="336"/>
      <c r="F75" s="336"/>
      <c r="G75" s="338"/>
      <c r="H75" s="336"/>
      <c r="I75" s="336"/>
      <c r="J75" s="336"/>
      <c r="K75" s="338"/>
      <c r="L75" s="336"/>
      <c r="M75" s="336"/>
      <c r="N75" s="336"/>
      <c r="O75" s="336"/>
      <c r="P75" s="337"/>
      <c r="Q75" s="339"/>
      <c r="R75" s="340"/>
      <c r="S75" s="336"/>
      <c r="T75" s="340"/>
      <c r="U75" s="336"/>
      <c r="V75" s="973"/>
      <c r="W75" s="1051"/>
      <c r="X75" s="1053"/>
    </row>
    <row r="76" spans="1:24" ht="18" customHeight="1">
      <c r="A76" s="430">
        <v>11</v>
      </c>
      <c r="B76" s="998">
        <v>7</v>
      </c>
      <c r="C76" s="1001">
        <v>2</v>
      </c>
      <c r="D76" s="322"/>
      <c r="E76" s="323"/>
      <c r="F76" s="323"/>
      <c r="G76" s="325"/>
      <c r="H76" s="323"/>
      <c r="I76" s="323"/>
      <c r="J76" s="323"/>
      <c r="K76" s="325"/>
      <c r="L76" s="323"/>
      <c r="M76" s="323"/>
      <c r="N76" s="323"/>
      <c r="O76" s="323"/>
      <c r="P76" s="324"/>
      <c r="Q76" s="325"/>
      <c r="R76" s="323"/>
      <c r="S76" s="323"/>
      <c r="T76" s="323"/>
      <c r="U76" s="431"/>
      <c r="V76" s="971" t="s">
        <v>133</v>
      </c>
      <c r="W76" s="1051"/>
      <c r="X76" s="1053"/>
    </row>
    <row r="77" spans="1:24" ht="18" customHeight="1">
      <c r="A77" s="430">
        <v>12</v>
      </c>
      <c r="B77" s="999"/>
      <c r="C77" s="1002"/>
      <c r="D77" s="341"/>
      <c r="E77" s="342"/>
      <c r="F77" s="342"/>
      <c r="G77" s="344"/>
      <c r="H77" s="342"/>
      <c r="I77" s="342"/>
      <c r="J77" s="342"/>
      <c r="K77" s="344"/>
      <c r="L77" s="342"/>
      <c r="M77" s="342"/>
      <c r="N77" s="342"/>
      <c r="O77" s="342"/>
      <c r="P77" s="343"/>
      <c r="Q77" s="344"/>
      <c r="R77" s="342"/>
      <c r="S77" s="342"/>
      <c r="T77" s="342"/>
      <c r="U77" s="432"/>
      <c r="V77" s="972"/>
      <c r="W77" s="1051"/>
      <c r="X77" s="1053"/>
    </row>
    <row r="78" spans="1:24" ht="18" customHeight="1" thickBot="1">
      <c r="A78" s="430">
        <v>13</v>
      </c>
      <c r="B78" s="1000"/>
      <c r="C78" s="1003"/>
      <c r="D78" s="335"/>
      <c r="E78" s="336"/>
      <c r="F78" s="336"/>
      <c r="G78" s="338"/>
      <c r="H78" s="336"/>
      <c r="I78" s="336"/>
      <c r="J78" s="336"/>
      <c r="K78" s="338"/>
      <c r="L78" s="336"/>
      <c r="M78" s="336"/>
      <c r="N78" s="336"/>
      <c r="O78" s="336"/>
      <c r="P78" s="337"/>
      <c r="Q78" s="338"/>
      <c r="R78" s="336"/>
      <c r="S78" s="336"/>
      <c r="T78" s="336"/>
      <c r="U78" s="340"/>
      <c r="V78" s="973"/>
      <c r="W78" s="1052"/>
      <c r="X78" s="994"/>
    </row>
    <row r="79" spans="1:24" ht="18" customHeight="1" thickBot="1">
      <c r="A79" s="958" t="s">
        <v>114</v>
      </c>
      <c r="B79" s="959"/>
      <c r="C79" s="959"/>
      <c r="D79" s="959"/>
      <c r="E79" s="959"/>
      <c r="F79" s="959"/>
      <c r="G79" s="959"/>
      <c r="H79" s="959"/>
      <c r="I79" s="959"/>
      <c r="J79" s="959"/>
      <c r="K79" s="959"/>
      <c r="L79" s="959"/>
      <c r="M79" s="959"/>
      <c r="N79" s="959"/>
      <c r="O79" s="959"/>
      <c r="P79" s="959"/>
      <c r="Q79" s="959"/>
      <c r="R79" s="959"/>
      <c r="S79" s="959"/>
      <c r="T79" s="959"/>
      <c r="U79" s="959"/>
      <c r="V79" s="959"/>
      <c r="W79" s="959"/>
      <c r="X79" s="1013"/>
    </row>
    <row r="80" spans="1:24" ht="18" customHeight="1">
      <c r="A80" s="430">
        <v>16</v>
      </c>
      <c r="B80" s="977">
        <v>8</v>
      </c>
      <c r="C80" s="974">
        <v>3</v>
      </c>
      <c r="D80" s="433"/>
      <c r="E80" s="323"/>
      <c r="F80" s="327"/>
      <c r="G80" s="325"/>
      <c r="H80" s="323"/>
      <c r="I80" s="323"/>
      <c r="J80" s="323"/>
      <c r="K80" s="325"/>
      <c r="L80" s="323"/>
      <c r="M80" s="323"/>
      <c r="N80" s="323"/>
      <c r="O80" s="323"/>
      <c r="P80" s="324"/>
      <c r="Q80" s="325"/>
      <c r="R80" s="323"/>
      <c r="S80" s="323"/>
      <c r="T80" s="323"/>
      <c r="U80" s="323"/>
      <c r="V80" s="971" t="s">
        <v>134</v>
      </c>
      <c r="W80" s="1054" t="s">
        <v>131</v>
      </c>
      <c r="X80" s="993" t="s">
        <v>132</v>
      </c>
    </row>
    <row r="81" spans="1:24" ht="18" customHeight="1">
      <c r="A81" s="430">
        <f>IF(A80&gt;0,A80+1,"")</f>
        <v>17</v>
      </c>
      <c r="B81" s="978"/>
      <c r="C81" s="975"/>
      <c r="D81" s="434"/>
      <c r="E81" s="330"/>
      <c r="F81" s="333"/>
      <c r="G81" s="332"/>
      <c r="H81" s="330"/>
      <c r="I81" s="330"/>
      <c r="J81" s="330"/>
      <c r="K81" s="332"/>
      <c r="L81" s="330"/>
      <c r="M81" s="330"/>
      <c r="N81" s="330"/>
      <c r="O81" s="330"/>
      <c r="P81" s="331"/>
      <c r="Q81" s="332"/>
      <c r="R81" s="330"/>
      <c r="S81" s="330"/>
      <c r="T81" s="330"/>
      <c r="U81" s="330"/>
      <c r="V81" s="972"/>
      <c r="W81" s="1055"/>
      <c r="X81" s="1053"/>
    </row>
    <row r="82" spans="1:24" ht="18" customHeight="1" thickBot="1">
      <c r="A82" s="430">
        <f>IF(A81&gt;0,A81+1,"")</f>
        <v>18</v>
      </c>
      <c r="B82" s="979"/>
      <c r="C82" s="976"/>
      <c r="D82" s="435"/>
      <c r="E82" s="336"/>
      <c r="F82" s="340"/>
      <c r="G82" s="338"/>
      <c r="H82" s="336"/>
      <c r="I82" s="336"/>
      <c r="J82" s="336"/>
      <c r="K82" s="338"/>
      <c r="L82" s="336"/>
      <c r="M82" s="336"/>
      <c r="N82" s="336"/>
      <c r="O82" s="336"/>
      <c r="P82" s="337"/>
      <c r="Q82" s="338"/>
      <c r="R82" s="336"/>
      <c r="S82" s="336"/>
      <c r="T82" s="336"/>
      <c r="U82" s="336"/>
      <c r="V82" s="973"/>
      <c r="W82" s="1056"/>
      <c r="X82" s="1053"/>
    </row>
    <row r="83" spans="1:24" ht="18" customHeight="1">
      <c r="A83" s="430">
        <v>19</v>
      </c>
      <c r="B83" s="1024"/>
      <c r="C83" s="1026"/>
      <c r="D83" s="1027"/>
      <c r="E83" s="1027"/>
      <c r="F83" s="1027"/>
      <c r="G83" s="1027"/>
      <c r="H83" s="1027"/>
      <c r="I83" s="1027"/>
      <c r="J83" s="1027"/>
      <c r="K83" s="1027"/>
      <c r="L83" s="1027"/>
      <c r="M83" s="1027"/>
      <c r="N83" s="1027"/>
      <c r="O83" s="1027"/>
      <c r="P83" s="1027"/>
      <c r="Q83" s="1027"/>
      <c r="R83" s="1027"/>
      <c r="S83" s="1027"/>
      <c r="T83" s="1027"/>
      <c r="U83" s="1027"/>
      <c r="V83" s="1032" t="s">
        <v>116</v>
      </c>
      <c r="W83" s="1033"/>
      <c r="X83" s="1053"/>
    </row>
    <row r="84" spans="1:24" ht="18" customHeight="1">
      <c r="A84" s="430">
        <f>IF(A83&gt;0,A83+1,"")</f>
        <v>20</v>
      </c>
      <c r="B84" s="1025"/>
      <c r="C84" s="1028"/>
      <c r="D84" s="1029"/>
      <c r="E84" s="1029"/>
      <c r="F84" s="1029"/>
      <c r="G84" s="1029"/>
      <c r="H84" s="1029"/>
      <c r="I84" s="1029"/>
      <c r="J84" s="1029"/>
      <c r="K84" s="1029"/>
      <c r="L84" s="1029"/>
      <c r="M84" s="1029"/>
      <c r="N84" s="1029"/>
      <c r="O84" s="1029"/>
      <c r="P84" s="1029"/>
      <c r="Q84" s="1029"/>
      <c r="R84" s="1029"/>
      <c r="S84" s="1029"/>
      <c r="T84" s="1029"/>
      <c r="U84" s="1029"/>
      <c r="V84" s="1034"/>
      <c r="W84" s="1035"/>
      <c r="X84" s="1053"/>
    </row>
    <row r="85" spans="1:24" ht="18" customHeight="1" thickBot="1">
      <c r="A85" s="430">
        <v>21</v>
      </c>
      <c r="B85" s="294"/>
      <c r="C85" s="1030"/>
      <c r="D85" s="1031"/>
      <c r="E85" s="1031"/>
      <c r="F85" s="1031"/>
      <c r="G85" s="1031"/>
      <c r="H85" s="1031"/>
      <c r="I85" s="1031"/>
      <c r="J85" s="1031"/>
      <c r="K85" s="1031"/>
      <c r="L85" s="1031"/>
      <c r="M85" s="1031"/>
      <c r="N85" s="1031"/>
      <c r="O85" s="1031"/>
      <c r="P85" s="1031"/>
      <c r="Q85" s="1031"/>
      <c r="R85" s="1031"/>
      <c r="S85" s="1031"/>
      <c r="T85" s="1031"/>
      <c r="U85" s="1031"/>
      <c r="V85" s="1036"/>
      <c r="W85" s="1037"/>
      <c r="X85" s="994"/>
    </row>
    <row r="86" spans="1:24" ht="18" customHeight="1">
      <c r="A86" s="388">
        <v>22</v>
      </c>
      <c r="B86" s="1038"/>
      <c r="C86" s="1041">
        <v>4</v>
      </c>
      <c r="D86" s="269"/>
      <c r="E86" s="270"/>
      <c r="F86" s="270"/>
      <c r="G86" s="272"/>
      <c r="H86" s="270"/>
      <c r="I86" s="270"/>
      <c r="J86" s="270"/>
      <c r="K86" s="272"/>
      <c r="L86" s="270"/>
      <c r="M86" s="270"/>
      <c r="N86" s="270"/>
      <c r="O86" s="274"/>
      <c r="P86" s="271"/>
      <c r="Q86" s="272"/>
      <c r="R86" s="270"/>
      <c r="S86" s="274"/>
      <c r="T86" s="270"/>
      <c r="U86" s="274"/>
      <c r="V86" s="949" t="s">
        <v>119</v>
      </c>
      <c r="W86" s="950"/>
      <c r="X86" s="951"/>
    </row>
    <row r="87" spans="1:24" ht="18" customHeight="1">
      <c r="A87" s="429">
        <v>23</v>
      </c>
      <c r="B87" s="1039"/>
      <c r="C87" s="1042"/>
      <c r="D87" s="295"/>
      <c r="E87" s="296"/>
      <c r="F87" s="296"/>
      <c r="G87" s="298"/>
      <c r="H87" s="296"/>
      <c r="I87" s="296"/>
      <c r="J87" s="296"/>
      <c r="K87" s="298"/>
      <c r="L87" s="296"/>
      <c r="M87" s="296"/>
      <c r="N87" s="296"/>
      <c r="O87" s="300"/>
      <c r="P87" s="299"/>
      <c r="Q87" s="298"/>
      <c r="R87" s="296"/>
      <c r="S87" s="300"/>
      <c r="T87" s="296"/>
      <c r="U87" s="300"/>
      <c r="V87" s="952"/>
      <c r="W87" s="953"/>
      <c r="X87" s="954"/>
    </row>
    <row r="88" spans="1:24" ht="18" customHeight="1">
      <c r="A88" s="429">
        <v>24</v>
      </c>
      <c r="B88" s="1039"/>
      <c r="C88" s="1042"/>
      <c r="D88" s="295"/>
      <c r="E88" s="296"/>
      <c r="F88" s="296"/>
      <c r="G88" s="298"/>
      <c r="H88" s="296"/>
      <c r="I88" s="296"/>
      <c r="J88" s="296"/>
      <c r="K88" s="298"/>
      <c r="L88" s="296"/>
      <c r="M88" s="296"/>
      <c r="N88" s="296"/>
      <c r="O88" s="300"/>
      <c r="P88" s="299"/>
      <c r="Q88" s="298"/>
      <c r="R88" s="296"/>
      <c r="S88" s="300"/>
      <c r="T88" s="296"/>
      <c r="U88" s="300"/>
      <c r="V88" s="952"/>
      <c r="W88" s="953"/>
      <c r="X88" s="954"/>
    </row>
    <row r="89" spans="1:24" ht="18" customHeight="1" thickBot="1">
      <c r="A89" s="436">
        <v>25</v>
      </c>
      <c r="B89" s="1040"/>
      <c r="C89" s="1043"/>
      <c r="D89" s="303"/>
      <c r="E89" s="304"/>
      <c r="F89" s="304"/>
      <c r="G89" s="305"/>
      <c r="H89" s="304"/>
      <c r="I89" s="304"/>
      <c r="J89" s="304"/>
      <c r="K89" s="305"/>
      <c r="L89" s="304"/>
      <c r="M89" s="304"/>
      <c r="N89" s="304"/>
      <c r="O89" s="307"/>
      <c r="P89" s="306"/>
      <c r="Q89" s="305"/>
      <c r="R89" s="304"/>
      <c r="S89" s="307"/>
      <c r="T89" s="304"/>
      <c r="U89" s="307"/>
      <c r="V89" s="955"/>
      <c r="W89" s="956"/>
      <c r="X89" s="957"/>
    </row>
    <row r="90" spans="1:24" ht="18" customHeight="1" thickBot="1">
      <c r="A90" s="958" t="s">
        <v>117</v>
      </c>
      <c r="B90" s="959"/>
      <c r="C90" s="959"/>
      <c r="D90" s="959"/>
      <c r="E90" s="959"/>
      <c r="F90" s="959"/>
      <c r="G90" s="959"/>
      <c r="H90" s="959"/>
      <c r="I90" s="959"/>
      <c r="J90" s="959"/>
      <c r="K90" s="959"/>
      <c r="L90" s="959"/>
      <c r="M90" s="959"/>
      <c r="N90" s="959"/>
      <c r="O90" s="959"/>
      <c r="P90" s="959"/>
      <c r="Q90" s="959"/>
      <c r="R90" s="959"/>
      <c r="S90" s="959"/>
      <c r="T90" s="959"/>
      <c r="U90" s="959"/>
      <c r="V90" s="959"/>
      <c r="W90" s="959"/>
      <c r="X90" s="1013"/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sheetProtection/>
  <mergeCells count="107">
    <mergeCell ref="A79:X79"/>
    <mergeCell ref="B80:B82"/>
    <mergeCell ref="C80:C82"/>
    <mergeCell ref="V80:V82"/>
    <mergeCell ref="W80:W82"/>
    <mergeCell ref="X80:X85"/>
    <mergeCell ref="B83:B84"/>
    <mergeCell ref="C83:U85"/>
    <mergeCell ref="V83:W85"/>
    <mergeCell ref="A72:X72"/>
    <mergeCell ref="B73:B75"/>
    <mergeCell ref="C73:C75"/>
    <mergeCell ref="V73:V75"/>
    <mergeCell ref="W73:W78"/>
    <mergeCell ref="X73:X78"/>
    <mergeCell ref="B76:B78"/>
    <mergeCell ref="C76:C78"/>
    <mergeCell ref="V76:V78"/>
    <mergeCell ref="B86:B89"/>
    <mergeCell ref="C86:C89"/>
    <mergeCell ref="V86:X89"/>
    <mergeCell ref="A90:X90"/>
    <mergeCell ref="A66:X66"/>
    <mergeCell ref="B67:B69"/>
    <mergeCell ref="C67:C69"/>
    <mergeCell ref="V67:V69"/>
    <mergeCell ref="W67:W71"/>
    <mergeCell ref="B70:B71"/>
    <mergeCell ref="C70:C71"/>
    <mergeCell ref="V70:V71"/>
    <mergeCell ref="W60:W65"/>
    <mergeCell ref="B63:B65"/>
    <mergeCell ref="C63:C65"/>
    <mergeCell ref="V63:V65"/>
    <mergeCell ref="B60:B62"/>
    <mergeCell ref="C60:C62"/>
    <mergeCell ref="V60:V62"/>
    <mergeCell ref="B52:B54"/>
    <mergeCell ref="C52:C54"/>
    <mergeCell ref="V52:V54"/>
    <mergeCell ref="B55:B58"/>
    <mergeCell ref="C55:C58"/>
    <mergeCell ref="V55:X58"/>
    <mergeCell ref="A59:X59"/>
    <mergeCell ref="A47:X47"/>
    <mergeCell ref="A48:A49"/>
    <mergeCell ref="C48:C49"/>
    <mergeCell ref="D48:U48"/>
    <mergeCell ref="V48:V49"/>
    <mergeCell ref="W48:W49"/>
    <mergeCell ref="X48:X49"/>
    <mergeCell ref="A50:X50"/>
    <mergeCell ref="W51:W54"/>
    <mergeCell ref="A46:X46"/>
    <mergeCell ref="B40:B41"/>
    <mergeCell ref="C40:U42"/>
    <mergeCell ref="V40:W42"/>
    <mergeCell ref="B43:B45"/>
    <mergeCell ref="C43:C45"/>
    <mergeCell ref="V43:X45"/>
    <mergeCell ref="W36:W39"/>
    <mergeCell ref="E1:W1"/>
    <mergeCell ref="H2:O2"/>
    <mergeCell ref="P2:U2"/>
    <mergeCell ref="A28:X28"/>
    <mergeCell ref="A22:X22"/>
    <mergeCell ref="W26:W27"/>
    <mergeCell ref="B29:B31"/>
    <mergeCell ref="C29:C31"/>
    <mergeCell ref="V29:V31"/>
    <mergeCell ref="B36:B39"/>
    <mergeCell ref="C36:C39"/>
    <mergeCell ref="V36:V39"/>
    <mergeCell ref="W16:W21"/>
    <mergeCell ref="C19:C21"/>
    <mergeCell ref="B16:B18"/>
    <mergeCell ref="C16:C18"/>
    <mergeCell ref="V16:V18"/>
    <mergeCell ref="A35:X35"/>
    <mergeCell ref="C23:C25"/>
    <mergeCell ref="V19:V21"/>
    <mergeCell ref="W29:W34"/>
    <mergeCell ref="B32:B34"/>
    <mergeCell ref="C32:C34"/>
    <mergeCell ref="V32:V34"/>
    <mergeCell ref="B19:B21"/>
    <mergeCell ref="B23:B25"/>
    <mergeCell ref="B26:B27"/>
    <mergeCell ref="C26:C27"/>
    <mergeCell ref="V26:V27"/>
    <mergeCell ref="A3:X3"/>
    <mergeCell ref="A4:A5"/>
    <mergeCell ref="C4:C5"/>
    <mergeCell ref="D4:U4"/>
    <mergeCell ref="V4:V5"/>
    <mergeCell ref="W4:W5"/>
    <mergeCell ref="X4:X5"/>
    <mergeCell ref="V23:X25"/>
    <mergeCell ref="A6:X6"/>
    <mergeCell ref="A15:X15"/>
    <mergeCell ref="W7:W14"/>
    <mergeCell ref="B8:B11"/>
    <mergeCell ref="C8:C11"/>
    <mergeCell ref="V8:V11"/>
    <mergeCell ref="C12:C14"/>
    <mergeCell ref="B12:B14"/>
    <mergeCell ref="V12:V14"/>
  </mergeCells>
  <conditionalFormatting sqref="K5:U5 K49:U49">
    <cfRule type="expression" priority="3" dxfId="6" stopIfTrue="1">
      <formula>#REF!="U32"</formula>
    </cfRule>
  </conditionalFormatting>
  <dataValidations count="1">
    <dataValidation allowBlank="1" showErrorMessage="1" sqref="E5:U5 E49:U49">
      <formula1>0</formula1>
      <formula2>0</formula2>
    </dataValidation>
  </dataValidations>
  <printOptions horizontalCentered="1" verticalCentered="1"/>
  <pageMargins left="0.36" right="0.1968503937007874" top="0.72" bottom="0.57" header="0.43" footer="0.31"/>
  <pageSetup horizontalDpi="600" verticalDpi="600" orientation="landscape" paperSize="9" scale="57" r:id="rId3"/>
  <headerFooter alignWithMargins="0">
    <oddHeader>&amp;LAcadémie d'Aix-Marseille&amp;C&amp;"Arial,Gras"&amp;14Progression pédagogique</oddHeader>
    <oddFooter>&amp;L&amp;F&amp;CPage 5&amp;R&amp;D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BS20"/>
  <sheetViews>
    <sheetView zoomScale="70" zoomScaleNormal="70" zoomScalePageLayoutView="0" workbookViewId="0" topLeftCell="B1">
      <selection activeCell="B1" sqref="B1:D1"/>
    </sheetView>
  </sheetViews>
  <sheetFormatPr defaultColWidth="11.421875" defaultRowHeight="12.75"/>
  <cols>
    <col min="1" max="1" width="0" style="7" hidden="1" customWidth="1"/>
    <col min="2" max="2" width="3.8515625" style="7" customWidth="1"/>
    <col min="3" max="3" width="13.421875" style="7" customWidth="1"/>
    <col min="4" max="4" width="12.8515625" style="7" customWidth="1"/>
    <col min="5" max="22" width="2.8515625" style="7" customWidth="1"/>
    <col min="23" max="23" width="23.00390625" style="7" customWidth="1"/>
    <col min="24" max="27" width="4.421875" style="7" customWidth="1"/>
    <col min="28" max="45" width="4.421875" style="7" hidden="1" customWidth="1"/>
    <col min="46" max="49" width="4.421875" style="102" hidden="1" customWidth="1"/>
    <col min="50" max="65" width="4.421875" style="7" customWidth="1"/>
    <col min="66" max="66" width="3.421875" style="7" bestFit="1" customWidth="1"/>
    <col min="67" max="69" width="3.8515625" style="7" bestFit="1" customWidth="1"/>
    <col min="70" max="70" width="9.57421875" style="7" customWidth="1"/>
    <col min="71" max="16384" width="11.421875" style="7" customWidth="1"/>
  </cols>
  <sheetData>
    <row r="1" spans="1:71" ht="63.75" customHeight="1" thickBot="1">
      <c r="A1" s="311"/>
      <c r="B1" s="1095"/>
      <c r="C1" s="1096"/>
      <c r="D1" s="1096"/>
      <c r="E1" s="1104" t="str">
        <f>Menu!A15</f>
        <v>CAP MENUISIER FABRICANT DE MENUISERIE, MOBILIER ET AGENCEMENT</v>
      </c>
      <c r="F1" s="1105"/>
      <c r="G1" s="1105"/>
      <c r="H1" s="1105"/>
      <c r="I1" s="1105"/>
      <c r="J1" s="1105"/>
      <c r="K1" s="1105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6"/>
      <c r="X1" s="611"/>
      <c r="Y1" s="611"/>
      <c r="Z1" s="611"/>
      <c r="AA1" s="611"/>
      <c r="AB1" s="727"/>
      <c r="AC1" s="728"/>
      <c r="AD1" s="729"/>
      <c r="AE1" s="727"/>
      <c r="AF1" s="728"/>
      <c r="AG1" s="734"/>
      <c r="AH1" s="735"/>
      <c r="AI1" s="739"/>
      <c r="AJ1" s="734"/>
      <c r="AK1" s="734"/>
      <c r="AL1" s="734"/>
      <c r="AM1" s="734"/>
      <c r="AN1" s="734"/>
      <c r="AO1" s="734"/>
      <c r="AP1" s="734"/>
      <c r="AQ1" s="734"/>
      <c r="AR1" s="734"/>
      <c r="AS1" s="729"/>
      <c r="AT1" s="611"/>
      <c r="AU1" s="611"/>
      <c r="AV1" s="611"/>
      <c r="AW1" s="611"/>
      <c r="BN1" s="8"/>
      <c r="BO1" s="8"/>
      <c r="BP1" s="8"/>
      <c r="BQ1" s="8"/>
      <c r="BR1" s="8"/>
      <c r="BS1" s="8"/>
    </row>
    <row r="2" spans="1:65" ht="29.25" customHeight="1" thickBot="1">
      <c r="A2" s="312"/>
      <c r="B2" s="1062"/>
      <c r="C2" s="1064" t="s">
        <v>18</v>
      </c>
      <c r="D2" s="1065"/>
      <c r="E2" s="1109" t="s">
        <v>1</v>
      </c>
      <c r="F2" s="1110"/>
      <c r="G2" s="1110"/>
      <c r="H2" s="1110"/>
      <c r="I2" s="1110"/>
      <c r="J2" s="1110"/>
      <c r="K2" s="1110"/>
      <c r="L2" s="1110"/>
      <c r="M2" s="1110"/>
      <c r="N2" s="1110"/>
      <c r="O2" s="1107" t="str">
        <f>Effectifs!J2</f>
        <v>2013 / 2015</v>
      </c>
      <c r="P2" s="1107"/>
      <c r="Q2" s="1107"/>
      <c r="R2" s="1107"/>
      <c r="S2" s="1107"/>
      <c r="T2" s="1107"/>
      <c r="U2" s="1107"/>
      <c r="V2" s="1108"/>
      <c r="W2" s="1097" t="s">
        <v>75</v>
      </c>
      <c r="X2" s="1077" t="s">
        <v>184</v>
      </c>
      <c r="Y2" s="1078"/>
      <c r="Z2" s="1078"/>
      <c r="AA2" s="1078"/>
      <c r="AB2" s="730"/>
      <c r="AC2" s="724"/>
      <c r="AD2" s="731"/>
      <c r="AE2" s="736"/>
      <c r="AF2" s="723"/>
      <c r="AG2" s="724"/>
      <c r="AH2" s="737"/>
      <c r="AI2" s="730"/>
      <c r="AJ2" s="725"/>
      <c r="AK2" s="725"/>
      <c r="AL2" s="725"/>
      <c r="AM2" s="725"/>
      <c r="AN2" s="725"/>
      <c r="AO2" s="725"/>
      <c r="AP2" s="725"/>
      <c r="AQ2" s="725"/>
      <c r="AR2" s="725"/>
      <c r="AS2" s="740"/>
      <c r="AT2" s="612"/>
      <c r="AU2" s="612"/>
      <c r="AV2" s="612"/>
      <c r="AW2" s="612"/>
      <c r="AX2" s="1083" t="s">
        <v>180</v>
      </c>
      <c r="AY2" s="1084"/>
      <c r="AZ2" s="1084"/>
      <c r="BA2" s="1084"/>
      <c r="BB2" s="1084"/>
      <c r="BC2" s="1084"/>
      <c r="BD2" s="1084"/>
      <c r="BE2" s="1084"/>
      <c r="BF2" s="1084"/>
      <c r="BG2" s="1084"/>
      <c r="BH2" s="1084"/>
      <c r="BI2" s="1084"/>
      <c r="BJ2" s="1084"/>
      <c r="BK2" s="1084"/>
      <c r="BL2" s="1084"/>
      <c r="BM2" s="1085"/>
    </row>
    <row r="3" spans="1:70" ht="30" customHeight="1" thickBot="1">
      <c r="A3" s="313"/>
      <c r="B3" s="1063"/>
      <c r="C3" s="1066"/>
      <c r="D3" s="1067"/>
      <c r="E3" s="1100" t="s">
        <v>76</v>
      </c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098"/>
      <c r="X3" s="1079"/>
      <c r="Y3" s="1080"/>
      <c r="Z3" s="1080"/>
      <c r="AA3" s="1080"/>
      <c r="AB3" s="732"/>
      <c r="AC3" s="726"/>
      <c r="AD3" s="733"/>
      <c r="AE3" s="738"/>
      <c r="AF3" s="725"/>
      <c r="AG3" s="725"/>
      <c r="AH3" s="733"/>
      <c r="AI3" s="732"/>
      <c r="AJ3" s="726"/>
      <c r="AK3" s="726"/>
      <c r="AL3" s="726"/>
      <c r="AM3" s="726"/>
      <c r="AN3" s="726"/>
      <c r="AO3" s="726"/>
      <c r="AP3" s="726"/>
      <c r="AQ3" s="726"/>
      <c r="AR3" s="726"/>
      <c r="AS3" s="733"/>
      <c r="AT3" s="612"/>
      <c r="AU3" s="612"/>
      <c r="AV3" s="612"/>
      <c r="AW3" s="612"/>
      <c r="AX3" s="1086" t="s">
        <v>201</v>
      </c>
      <c r="AY3" s="1087"/>
      <c r="AZ3" s="1087"/>
      <c r="BA3" s="1088"/>
      <c r="BB3" s="1111" t="s">
        <v>202</v>
      </c>
      <c r="BC3" s="1112"/>
      <c r="BD3" s="1112"/>
      <c r="BE3" s="1113"/>
      <c r="BF3" s="1089" t="s">
        <v>182</v>
      </c>
      <c r="BG3" s="1090"/>
      <c r="BH3" s="1090"/>
      <c r="BI3" s="1091"/>
      <c r="BJ3" s="1092" t="s">
        <v>183</v>
      </c>
      <c r="BK3" s="1093"/>
      <c r="BL3" s="1093"/>
      <c r="BM3" s="1094"/>
      <c r="BN3" s="1057" t="s">
        <v>189</v>
      </c>
      <c r="BO3" s="1058"/>
      <c r="BP3" s="1058"/>
      <c r="BQ3" s="1059"/>
      <c r="BR3" s="1060" t="s">
        <v>187</v>
      </c>
    </row>
    <row r="4" spans="1:70" ht="31.5" customHeight="1" thickBot="1">
      <c r="A4" s="313"/>
      <c r="B4" s="1063"/>
      <c r="C4" s="1066"/>
      <c r="D4" s="1067"/>
      <c r="E4" s="1102"/>
      <c r="F4" s="1103"/>
      <c r="G4" s="1103"/>
      <c r="H4" s="1103"/>
      <c r="I4" s="1103"/>
      <c r="J4" s="1103"/>
      <c r="K4" s="1103"/>
      <c r="L4" s="1103"/>
      <c r="M4" s="1103"/>
      <c r="N4" s="1103"/>
      <c r="O4" s="1103"/>
      <c r="P4" s="1103"/>
      <c r="Q4" s="1103"/>
      <c r="R4" s="1103"/>
      <c r="S4" s="1103"/>
      <c r="T4" s="1103"/>
      <c r="U4" s="1103"/>
      <c r="V4" s="1103"/>
      <c r="W4" s="1098"/>
      <c r="X4" s="1081"/>
      <c r="Y4" s="1082"/>
      <c r="Z4" s="1082"/>
      <c r="AA4" s="1082"/>
      <c r="AB4" s="741"/>
      <c r="AC4" s="742"/>
      <c r="AD4" s="743"/>
      <c r="AE4" s="744"/>
      <c r="AF4" s="745"/>
      <c r="AG4" s="745"/>
      <c r="AH4" s="743"/>
      <c r="AI4" s="741"/>
      <c r="AJ4" s="742"/>
      <c r="AK4" s="745"/>
      <c r="AL4" s="745"/>
      <c r="AM4" s="742"/>
      <c r="AN4" s="742"/>
      <c r="AO4" s="745"/>
      <c r="AP4" s="745"/>
      <c r="AQ4" s="742"/>
      <c r="AR4" s="742"/>
      <c r="AS4" s="746"/>
      <c r="AT4" s="612">
        <v>5</v>
      </c>
      <c r="AU4" s="612">
        <v>5</v>
      </c>
      <c r="AV4" s="612">
        <v>15</v>
      </c>
      <c r="AW4" s="612">
        <v>9</v>
      </c>
      <c r="AX4" s="1068" t="s">
        <v>181</v>
      </c>
      <c r="AY4" s="1069"/>
      <c r="AZ4" s="1069"/>
      <c r="BA4" s="1070"/>
      <c r="BB4" s="1114" t="s">
        <v>181</v>
      </c>
      <c r="BC4" s="1115"/>
      <c r="BD4" s="1115"/>
      <c r="BE4" s="1116"/>
      <c r="BF4" s="1071" t="s">
        <v>181</v>
      </c>
      <c r="BG4" s="1072"/>
      <c r="BH4" s="1072"/>
      <c r="BI4" s="1073"/>
      <c r="BJ4" s="1074" t="s">
        <v>181</v>
      </c>
      <c r="BK4" s="1075"/>
      <c r="BL4" s="1075"/>
      <c r="BM4" s="1076"/>
      <c r="BN4" s="660" t="s">
        <v>47</v>
      </c>
      <c r="BO4" s="661" t="s">
        <v>48</v>
      </c>
      <c r="BP4" s="661" t="s">
        <v>135</v>
      </c>
      <c r="BQ4" s="662" t="s">
        <v>136</v>
      </c>
      <c r="BR4" s="1061"/>
    </row>
    <row r="5" spans="1:71" ht="36" customHeight="1" thickBot="1">
      <c r="A5" s="314"/>
      <c r="B5" s="619" t="s">
        <v>25</v>
      </c>
      <c r="C5" s="620" t="s">
        <v>26</v>
      </c>
      <c r="D5" s="621" t="s">
        <v>27</v>
      </c>
      <c r="E5" s="755" t="s">
        <v>77</v>
      </c>
      <c r="F5" s="756" t="s">
        <v>78</v>
      </c>
      <c r="G5" s="758" t="s">
        <v>98</v>
      </c>
      <c r="H5" s="755" t="s">
        <v>79</v>
      </c>
      <c r="I5" s="756" t="s">
        <v>80</v>
      </c>
      <c r="J5" s="756" t="s">
        <v>81</v>
      </c>
      <c r="K5" s="766" t="s">
        <v>82</v>
      </c>
      <c r="L5" s="762" t="s">
        <v>83</v>
      </c>
      <c r="M5" s="756" t="s">
        <v>84</v>
      </c>
      <c r="N5" s="756" t="s">
        <v>85</v>
      </c>
      <c r="O5" s="756" t="s">
        <v>86</v>
      </c>
      <c r="P5" s="756" t="s">
        <v>87</v>
      </c>
      <c r="Q5" s="757" t="s">
        <v>99</v>
      </c>
      <c r="R5" s="757" t="s">
        <v>153</v>
      </c>
      <c r="S5" s="757" t="s">
        <v>154</v>
      </c>
      <c r="T5" s="757" t="s">
        <v>155</v>
      </c>
      <c r="U5" s="757" t="s">
        <v>156</v>
      </c>
      <c r="V5" s="757" t="s">
        <v>157</v>
      </c>
      <c r="W5" s="1099"/>
      <c r="X5" s="754" t="s">
        <v>204</v>
      </c>
      <c r="Y5" s="722" t="s">
        <v>203</v>
      </c>
      <c r="Z5" s="622" t="s">
        <v>182</v>
      </c>
      <c r="AA5" s="770" t="s">
        <v>183</v>
      </c>
      <c r="AB5" s="747" t="s">
        <v>77</v>
      </c>
      <c r="AC5" s="748" t="s">
        <v>78</v>
      </c>
      <c r="AD5" s="749" t="s">
        <v>98</v>
      </c>
      <c r="AE5" s="747" t="s">
        <v>79</v>
      </c>
      <c r="AF5" s="748" t="s">
        <v>80</v>
      </c>
      <c r="AG5" s="748" t="s">
        <v>81</v>
      </c>
      <c r="AH5" s="749" t="s">
        <v>82</v>
      </c>
      <c r="AI5" s="747" t="s">
        <v>83</v>
      </c>
      <c r="AJ5" s="748" t="s">
        <v>84</v>
      </c>
      <c r="AK5" s="748" t="s">
        <v>85</v>
      </c>
      <c r="AL5" s="748" t="s">
        <v>86</v>
      </c>
      <c r="AM5" s="748" t="s">
        <v>87</v>
      </c>
      <c r="AN5" s="750" t="s">
        <v>99</v>
      </c>
      <c r="AO5" s="750" t="s">
        <v>153</v>
      </c>
      <c r="AP5" s="750" t="s">
        <v>154</v>
      </c>
      <c r="AQ5" s="750" t="s">
        <v>155</v>
      </c>
      <c r="AR5" s="750" t="s">
        <v>156</v>
      </c>
      <c r="AS5" s="751" t="s">
        <v>157</v>
      </c>
      <c r="AT5" s="718" t="s">
        <v>204</v>
      </c>
      <c r="AU5" s="722" t="s">
        <v>203</v>
      </c>
      <c r="AV5" s="623" t="s">
        <v>182</v>
      </c>
      <c r="AW5" s="704" t="s">
        <v>183</v>
      </c>
      <c r="AX5" s="624"/>
      <c r="AY5" s="625"/>
      <c r="AZ5" s="625"/>
      <c r="BA5" s="626"/>
      <c r="BB5" s="705"/>
      <c r="BC5" s="706"/>
      <c r="BD5" s="706"/>
      <c r="BE5" s="707"/>
      <c r="BF5" s="622"/>
      <c r="BG5" s="627"/>
      <c r="BH5" s="627"/>
      <c r="BI5" s="628"/>
      <c r="BJ5" s="629"/>
      <c r="BK5" s="630"/>
      <c r="BL5" s="630"/>
      <c r="BM5" s="631"/>
      <c r="BN5" s="663"/>
      <c r="BO5" s="664"/>
      <c r="BP5" s="664"/>
      <c r="BQ5" s="665"/>
      <c r="BR5" s="666">
        <v>70</v>
      </c>
      <c r="BS5" s="667" t="s">
        <v>188</v>
      </c>
    </row>
    <row r="6" spans="2:71" ht="30" customHeight="1">
      <c r="B6" s="483">
        <f>Promotion!H5</f>
        <v>1</v>
      </c>
      <c r="C6" s="468">
        <f>Promotion!J5</f>
        <v>0</v>
      </c>
      <c r="D6" s="803">
        <f>Promotion!K5</f>
        <v>0</v>
      </c>
      <c r="E6" s="469"/>
      <c r="F6" s="470"/>
      <c r="G6" s="759"/>
      <c r="H6" s="469"/>
      <c r="I6" s="470"/>
      <c r="J6" s="470"/>
      <c r="K6" s="767"/>
      <c r="L6" s="763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92"/>
      <c r="X6" s="602">
        <f>IF(AT6=5,"X","")</f>
      </c>
      <c r="Y6" s="603">
        <f>IF(AU6=5,"X","")</f>
      </c>
      <c r="Z6" s="603">
        <f>IF(AV6=15,"X","")</f>
      </c>
      <c r="AA6" s="604">
        <f>IF(AW6=9,"X","")</f>
      </c>
      <c r="AB6" s="632">
        <f>IF(E6="A",1,0)</f>
        <v>0</v>
      </c>
      <c r="AC6" s="633">
        <f aca="true" t="shared" si="0" ref="AC6:AC16">IF(F6="A",1,0)</f>
        <v>0</v>
      </c>
      <c r="AD6" s="633">
        <f aca="true" t="shared" si="1" ref="AD6:AD16">IF(G6="A",1,0)</f>
        <v>0</v>
      </c>
      <c r="AE6" s="633">
        <f aca="true" t="shared" si="2" ref="AE6:AE16">IF(H6="A",1,0)</f>
        <v>0</v>
      </c>
      <c r="AF6" s="633">
        <f aca="true" t="shared" si="3" ref="AF6:AF16">IF(I6="A",1,0)</f>
        <v>0</v>
      </c>
      <c r="AG6" s="633">
        <f aca="true" t="shared" si="4" ref="AG6:AG16">IF(J6="A",1,0)</f>
        <v>0</v>
      </c>
      <c r="AH6" s="633">
        <f aca="true" t="shared" si="5" ref="AH6:AH16">IF(K6="A",1,0)</f>
        <v>0</v>
      </c>
      <c r="AI6" s="633">
        <f aca="true" t="shared" si="6" ref="AI6:AI16">IF(L6="A",1,0)</f>
        <v>0</v>
      </c>
      <c r="AJ6" s="633">
        <f aca="true" t="shared" si="7" ref="AJ6:AJ16">IF(M6="A",1,0)</f>
        <v>0</v>
      </c>
      <c r="AK6" s="633">
        <f aca="true" t="shared" si="8" ref="AK6:AK16">IF(N6="A",1,0)</f>
        <v>0</v>
      </c>
      <c r="AL6" s="633">
        <f aca="true" t="shared" si="9" ref="AL6:AL16">IF(O6="A",1,0)</f>
        <v>0</v>
      </c>
      <c r="AM6" s="633">
        <f aca="true" t="shared" si="10" ref="AM6:AM16">IF(P6="A",1,0)</f>
        <v>0</v>
      </c>
      <c r="AN6" s="633">
        <f aca="true" t="shared" si="11" ref="AN6:AN16">IF(Q6="A",1,0)</f>
        <v>0</v>
      </c>
      <c r="AO6" s="633">
        <f aca="true" t="shared" si="12" ref="AO6:AO16">IF(R6="A",1,0)</f>
        <v>0</v>
      </c>
      <c r="AP6" s="633">
        <f aca="true" t="shared" si="13" ref="AP6:AP16">IF(S6="A",1,0)</f>
        <v>0</v>
      </c>
      <c r="AQ6" s="633">
        <f aca="true" t="shared" si="14" ref="AQ6:AQ16">IF(T6="A",1,0)</f>
        <v>0</v>
      </c>
      <c r="AR6" s="633">
        <f aca="true" t="shared" si="15" ref="AR6:AR16">IF(U6="A",1,0)</f>
        <v>0</v>
      </c>
      <c r="AS6" s="634">
        <f aca="true" t="shared" si="16" ref="AS6:AS16">IF(V6="A",1,0)</f>
        <v>0</v>
      </c>
      <c r="AT6" s="635">
        <f>AB6+AC6+AE6+AF6+AH6</f>
        <v>0</v>
      </c>
      <c r="AU6" s="719">
        <f>AS6+AI6+AG6+AC6+AB6</f>
        <v>0</v>
      </c>
      <c r="AV6" s="636">
        <f>SUM(AI6:AS6)+AH6+AB6+AD6+AC6</f>
        <v>0</v>
      </c>
      <c r="AW6" s="637">
        <f>AB6+AC6+AI6+AJ6+AM6+AN6+AQ6+AR6+AS6</f>
        <v>0</v>
      </c>
      <c r="AX6" s="638"/>
      <c r="AY6" s="639"/>
      <c r="AZ6" s="639"/>
      <c r="BA6" s="640"/>
      <c r="BB6" s="708"/>
      <c r="BC6" s="709"/>
      <c r="BD6" s="709"/>
      <c r="BE6" s="710"/>
      <c r="BF6" s="641"/>
      <c r="BG6" s="642"/>
      <c r="BH6" s="642"/>
      <c r="BI6" s="643"/>
      <c r="BJ6" s="644"/>
      <c r="BK6" s="645"/>
      <c r="BL6" s="645"/>
      <c r="BM6" s="646"/>
      <c r="BN6" s="668"/>
      <c r="BO6" s="669"/>
      <c r="BP6" s="669"/>
      <c r="BQ6" s="670"/>
      <c r="BR6" s="671"/>
      <c r="BS6" s="671">
        <f>IF((BR6=0),"",$DH$5-BR6)</f>
      </c>
    </row>
    <row r="7" spans="2:71" ht="30" customHeight="1">
      <c r="B7" s="484">
        <f>Promotion!H6</f>
        <v>2</v>
      </c>
      <c r="C7" s="471">
        <f>Promotion!J6</f>
        <v>0</v>
      </c>
      <c r="D7" s="804">
        <f>Promotion!K6</f>
        <v>0</v>
      </c>
      <c r="E7" s="472"/>
      <c r="F7" s="473"/>
      <c r="G7" s="760"/>
      <c r="H7" s="472"/>
      <c r="I7" s="473"/>
      <c r="J7" s="473"/>
      <c r="K7" s="768"/>
      <c r="L7" s="764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93"/>
      <c r="X7" s="605">
        <f aca="true" t="shared" si="17" ref="X7:X20">IF(AT7=5,"X","")</f>
      </c>
      <c r="Y7" s="752">
        <f aca="true" t="shared" si="18" ref="Y7:Y20">IF(AU7=5,"X","")</f>
      </c>
      <c r="Z7" s="606">
        <f aca="true" t="shared" si="19" ref="Z7:Z20">IF(AV7=15,"X","")</f>
      </c>
      <c r="AA7" s="607">
        <f aca="true" t="shared" si="20" ref="AA7:AA20">IF(AW7=9,"X","")</f>
      </c>
      <c r="AB7" s="615">
        <f aca="true" t="shared" si="21" ref="AB7:AB16">IF(E7="A",1,0)</f>
        <v>0</v>
      </c>
      <c r="AC7" s="613">
        <f t="shared" si="0"/>
        <v>0</v>
      </c>
      <c r="AD7" s="613">
        <f t="shared" si="1"/>
        <v>0</v>
      </c>
      <c r="AE7" s="613">
        <f t="shared" si="2"/>
        <v>0</v>
      </c>
      <c r="AF7" s="613">
        <f t="shared" si="3"/>
        <v>0</v>
      </c>
      <c r="AG7" s="613">
        <f t="shared" si="4"/>
        <v>0</v>
      </c>
      <c r="AH7" s="613">
        <f t="shared" si="5"/>
        <v>0</v>
      </c>
      <c r="AI7" s="613">
        <f t="shared" si="6"/>
        <v>0</v>
      </c>
      <c r="AJ7" s="613">
        <f t="shared" si="7"/>
        <v>0</v>
      </c>
      <c r="AK7" s="613">
        <f t="shared" si="8"/>
        <v>0</v>
      </c>
      <c r="AL7" s="613">
        <f t="shared" si="9"/>
        <v>0</v>
      </c>
      <c r="AM7" s="613">
        <f t="shared" si="10"/>
        <v>0</v>
      </c>
      <c r="AN7" s="613">
        <f t="shared" si="11"/>
        <v>0</v>
      </c>
      <c r="AO7" s="613">
        <f t="shared" si="12"/>
        <v>0</v>
      </c>
      <c r="AP7" s="613">
        <f t="shared" si="13"/>
        <v>0</v>
      </c>
      <c r="AQ7" s="613">
        <f t="shared" si="14"/>
        <v>0</v>
      </c>
      <c r="AR7" s="613">
        <f t="shared" si="15"/>
        <v>0</v>
      </c>
      <c r="AS7" s="617">
        <f t="shared" si="16"/>
        <v>0</v>
      </c>
      <c r="AT7" s="618">
        <f aca="true" t="shared" si="22" ref="AT7:AT20">AB7+AC7+AE7+AF7+AH7</f>
        <v>0</v>
      </c>
      <c r="AU7" s="720">
        <f aca="true" t="shared" si="23" ref="AU7:AU20">AS7+AI7+AG7+AC7+AB7</f>
        <v>0</v>
      </c>
      <c r="AV7" s="614">
        <f aca="true" t="shared" si="24" ref="AV7:AV20">SUM(AI7:AS7)+AH7+AB7+AD7+AC7</f>
        <v>0</v>
      </c>
      <c r="AW7" s="616">
        <f aca="true" t="shared" si="25" ref="AW7:AW20">AB7+AC7+AI7+AJ7+AM7+AN7+AQ7+AR7+AS7</f>
        <v>0</v>
      </c>
      <c r="AX7" s="608"/>
      <c r="AY7" s="585"/>
      <c r="AZ7" s="585"/>
      <c r="BA7" s="586"/>
      <c r="BB7" s="711"/>
      <c r="BC7" s="712"/>
      <c r="BD7" s="712"/>
      <c r="BE7" s="713"/>
      <c r="BF7" s="587"/>
      <c r="BG7" s="588"/>
      <c r="BH7" s="588"/>
      <c r="BI7" s="589"/>
      <c r="BJ7" s="590"/>
      <c r="BK7" s="591"/>
      <c r="BL7" s="591"/>
      <c r="BM7" s="592"/>
      <c r="BN7" s="672"/>
      <c r="BO7" s="673"/>
      <c r="BP7" s="673"/>
      <c r="BQ7" s="674"/>
      <c r="BR7" s="675"/>
      <c r="BS7" s="675">
        <f aca="true" t="shared" si="26" ref="BS7:BS20">IF((BR7=0),"",$DH$5-BR7)</f>
      </c>
    </row>
    <row r="8" spans="2:71" ht="30" customHeight="1">
      <c r="B8" s="484">
        <f>Promotion!H7</f>
        <v>3</v>
      </c>
      <c r="C8" s="471">
        <f>Promotion!J7</f>
        <v>0</v>
      </c>
      <c r="D8" s="804">
        <f>Promotion!K7</f>
        <v>0</v>
      </c>
      <c r="E8" s="472"/>
      <c r="F8" s="473"/>
      <c r="G8" s="760"/>
      <c r="H8" s="472"/>
      <c r="I8" s="473"/>
      <c r="J8" s="473"/>
      <c r="K8" s="768"/>
      <c r="L8" s="764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93"/>
      <c r="X8" s="605">
        <f t="shared" si="17"/>
      </c>
      <c r="Y8" s="752">
        <f t="shared" si="18"/>
      </c>
      <c r="Z8" s="606">
        <f t="shared" si="19"/>
      </c>
      <c r="AA8" s="607">
        <f t="shared" si="20"/>
      </c>
      <c r="AB8" s="615">
        <f t="shared" si="21"/>
        <v>0</v>
      </c>
      <c r="AC8" s="613">
        <f t="shared" si="0"/>
        <v>0</v>
      </c>
      <c r="AD8" s="613">
        <f t="shared" si="1"/>
        <v>0</v>
      </c>
      <c r="AE8" s="613">
        <f t="shared" si="2"/>
        <v>0</v>
      </c>
      <c r="AF8" s="613">
        <f t="shared" si="3"/>
        <v>0</v>
      </c>
      <c r="AG8" s="613">
        <f t="shared" si="4"/>
        <v>0</v>
      </c>
      <c r="AH8" s="613">
        <f t="shared" si="5"/>
        <v>0</v>
      </c>
      <c r="AI8" s="613">
        <f t="shared" si="6"/>
        <v>0</v>
      </c>
      <c r="AJ8" s="613">
        <f t="shared" si="7"/>
        <v>0</v>
      </c>
      <c r="AK8" s="613">
        <f t="shared" si="8"/>
        <v>0</v>
      </c>
      <c r="AL8" s="613">
        <f t="shared" si="9"/>
        <v>0</v>
      </c>
      <c r="AM8" s="613">
        <f t="shared" si="10"/>
        <v>0</v>
      </c>
      <c r="AN8" s="613">
        <f t="shared" si="11"/>
        <v>0</v>
      </c>
      <c r="AO8" s="613">
        <f t="shared" si="12"/>
        <v>0</v>
      </c>
      <c r="AP8" s="613">
        <f t="shared" si="13"/>
        <v>0</v>
      </c>
      <c r="AQ8" s="613">
        <f t="shared" si="14"/>
        <v>0</v>
      </c>
      <c r="AR8" s="613">
        <f t="shared" si="15"/>
        <v>0</v>
      </c>
      <c r="AS8" s="617">
        <f t="shared" si="16"/>
        <v>0</v>
      </c>
      <c r="AT8" s="618">
        <f t="shared" si="22"/>
        <v>0</v>
      </c>
      <c r="AU8" s="720">
        <f t="shared" si="23"/>
        <v>0</v>
      </c>
      <c r="AV8" s="614">
        <f t="shared" si="24"/>
        <v>0</v>
      </c>
      <c r="AW8" s="616">
        <f t="shared" si="25"/>
        <v>0</v>
      </c>
      <c r="AX8" s="608"/>
      <c r="AY8" s="585"/>
      <c r="AZ8" s="585"/>
      <c r="BA8" s="586"/>
      <c r="BB8" s="711"/>
      <c r="BC8" s="712"/>
      <c r="BD8" s="712"/>
      <c r="BE8" s="713"/>
      <c r="BF8" s="587"/>
      <c r="BG8" s="588"/>
      <c r="BH8" s="588"/>
      <c r="BI8" s="589"/>
      <c r="BJ8" s="590"/>
      <c r="BK8" s="591"/>
      <c r="BL8" s="591"/>
      <c r="BM8" s="592"/>
      <c r="BN8" s="672"/>
      <c r="BO8" s="673"/>
      <c r="BP8" s="673"/>
      <c r="BQ8" s="674"/>
      <c r="BR8" s="675"/>
      <c r="BS8" s="675">
        <f t="shared" si="26"/>
      </c>
    </row>
    <row r="9" spans="2:71" ht="30" customHeight="1">
      <c r="B9" s="484">
        <f>Promotion!H8</f>
        <v>4</v>
      </c>
      <c r="C9" s="471">
        <f>Promotion!J8</f>
        <v>0</v>
      </c>
      <c r="D9" s="804">
        <f>Promotion!K8</f>
        <v>0</v>
      </c>
      <c r="E9" s="472"/>
      <c r="F9" s="473"/>
      <c r="G9" s="760"/>
      <c r="H9" s="472"/>
      <c r="I9" s="473"/>
      <c r="J9" s="473"/>
      <c r="K9" s="768"/>
      <c r="L9" s="764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93"/>
      <c r="X9" s="605">
        <f t="shared" si="17"/>
      </c>
      <c r="Y9" s="752">
        <f t="shared" si="18"/>
      </c>
      <c r="Z9" s="606">
        <f t="shared" si="19"/>
      </c>
      <c r="AA9" s="607">
        <f t="shared" si="20"/>
      </c>
      <c r="AB9" s="615">
        <f t="shared" si="21"/>
        <v>0</v>
      </c>
      <c r="AC9" s="613">
        <f t="shared" si="0"/>
        <v>0</v>
      </c>
      <c r="AD9" s="613">
        <f t="shared" si="1"/>
        <v>0</v>
      </c>
      <c r="AE9" s="613">
        <f t="shared" si="2"/>
        <v>0</v>
      </c>
      <c r="AF9" s="613">
        <f t="shared" si="3"/>
        <v>0</v>
      </c>
      <c r="AG9" s="613">
        <f t="shared" si="4"/>
        <v>0</v>
      </c>
      <c r="AH9" s="613">
        <f t="shared" si="5"/>
        <v>0</v>
      </c>
      <c r="AI9" s="613">
        <f t="shared" si="6"/>
        <v>0</v>
      </c>
      <c r="AJ9" s="613">
        <f t="shared" si="7"/>
        <v>0</v>
      </c>
      <c r="AK9" s="613">
        <f t="shared" si="8"/>
        <v>0</v>
      </c>
      <c r="AL9" s="613">
        <f t="shared" si="9"/>
        <v>0</v>
      </c>
      <c r="AM9" s="613">
        <f t="shared" si="10"/>
        <v>0</v>
      </c>
      <c r="AN9" s="613">
        <f t="shared" si="11"/>
        <v>0</v>
      </c>
      <c r="AO9" s="613">
        <f t="shared" si="12"/>
        <v>0</v>
      </c>
      <c r="AP9" s="613">
        <f t="shared" si="13"/>
        <v>0</v>
      </c>
      <c r="AQ9" s="613">
        <f t="shared" si="14"/>
        <v>0</v>
      </c>
      <c r="AR9" s="613">
        <f t="shared" si="15"/>
        <v>0</v>
      </c>
      <c r="AS9" s="617">
        <f t="shared" si="16"/>
        <v>0</v>
      </c>
      <c r="AT9" s="618">
        <f t="shared" si="22"/>
        <v>0</v>
      </c>
      <c r="AU9" s="720">
        <f t="shared" si="23"/>
        <v>0</v>
      </c>
      <c r="AV9" s="614">
        <f t="shared" si="24"/>
        <v>0</v>
      </c>
      <c r="AW9" s="616">
        <f t="shared" si="25"/>
        <v>0</v>
      </c>
      <c r="AX9" s="608"/>
      <c r="AY9" s="585"/>
      <c r="AZ9" s="585"/>
      <c r="BA9" s="586"/>
      <c r="BB9" s="711"/>
      <c r="BC9" s="712"/>
      <c r="BD9" s="712"/>
      <c r="BE9" s="713"/>
      <c r="BF9" s="587"/>
      <c r="BG9" s="588"/>
      <c r="BH9" s="588"/>
      <c r="BI9" s="589"/>
      <c r="BJ9" s="590"/>
      <c r="BK9" s="591"/>
      <c r="BL9" s="591"/>
      <c r="BM9" s="592"/>
      <c r="BN9" s="672"/>
      <c r="BO9" s="673"/>
      <c r="BP9" s="673"/>
      <c r="BQ9" s="674"/>
      <c r="BR9" s="675"/>
      <c r="BS9" s="675">
        <f t="shared" si="26"/>
      </c>
    </row>
    <row r="10" spans="2:71" ht="30" customHeight="1">
      <c r="B10" s="484">
        <f>Promotion!H9</f>
        <v>5</v>
      </c>
      <c r="C10" s="471">
        <f>Promotion!J9</f>
        <v>0</v>
      </c>
      <c r="D10" s="804">
        <f>Promotion!K9</f>
        <v>0</v>
      </c>
      <c r="E10" s="472"/>
      <c r="F10" s="473"/>
      <c r="G10" s="760"/>
      <c r="H10" s="472"/>
      <c r="I10" s="473"/>
      <c r="J10" s="473"/>
      <c r="K10" s="768"/>
      <c r="L10" s="764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93"/>
      <c r="X10" s="605">
        <f t="shared" si="17"/>
      </c>
      <c r="Y10" s="752">
        <f t="shared" si="18"/>
      </c>
      <c r="Z10" s="606">
        <f t="shared" si="19"/>
      </c>
      <c r="AA10" s="607">
        <f t="shared" si="20"/>
      </c>
      <c r="AB10" s="615">
        <f t="shared" si="21"/>
        <v>0</v>
      </c>
      <c r="AC10" s="613">
        <f t="shared" si="0"/>
        <v>0</v>
      </c>
      <c r="AD10" s="613">
        <f t="shared" si="1"/>
        <v>0</v>
      </c>
      <c r="AE10" s="613">
        <f t="shared" si="2"/>
        <v>0</v>
      </c>
      <c r="AF10" s="613">
        <f t="shared" si="3"/>
        <v>0</v>
      </c>
      <c r="AG10" s="613">
        <f t="shared" si="4"/>
        <v>0</v>
      </c>
      <c r="AH10" s="613">
        <f t="shared" si="5"/>
        <v>0</v>
      </c>
      <c r="AI10" s="613">
        <f t="shared" si="6"/>
        <v>0</v>
      </c>
      <c r="AJ10" s="613">
        <f t="shared" si="7"/>
        <v>0</v>
      </c>
      <c r="AK10" s="613">
        <f t="shared" si="8"/>
        <v>0</v>
      </c>
      <c r="AL10" s="613">
        <f t="shared" si="9"/>
        <v>0</v>
      </c>
      <c r="AM10" s="613">
        <f t="shared" si="10"/>
        <v>0</v>
      </c>
      <c r="AN10" s="613">
        <f t="shared" si="11"/>
        <v>0</v>
      </c>
      <c r="AO10" s="613">
        <f t="shared" si="12"/>
        <v>0</v>
      </c>
      <c r="AP10" s="613">
        <f t="shared" si="13"/>
        <v>0</v>
      </c>
      <c r="AQ10" s="613">
        <f t="shared" si="14"/>
        <v>0</v>
      </c>
      <c r="AR10" s="613">
        <f t="shared" si="15"/>
        <v>0</v>
      </c>
      <c r="AS10" s="617">
        <f t="shared" si="16"/>
        <v>0</v>
      </c>
      <c r="AT10" s="618">
        <f t="shared" si="22"/>
        <v>0</v>
      </c>
      <c r="AU10" s="720">
        <f t="shared" si="23"/>
        <v>0</v>
      </c>
      <c r="AV10" s="614">
        <f t="shared" si="24"/>
        <v>0</v>
      </c>
      <c r="AW10" s="616">
        <f t="shared" si="25"/>
        <v>0</v>
      </c>
      <c r="AX10" s="609"/>
      <c r="AY10" s="585"/>
      <c r="AZ10" s="585"/>
      <c r="BA10" s="586"/>
      <c r="BB10" s="714"/>
      <c r="BC10" s="712"/>
      <c r="BD10" s="712"/>
      <c r="BE10" s="713"/>
      <c r="BF10" s="593"/>
      <c r="BG10" s="588"/>
      <c r="BH10" s="588"/>
      <c r="BI10" s="589"/>
      <c r="BJ10" s="590"/>
      <c r="BK10" s="591"/>
      <c r="BL10" s="591"/>
      <c r="BM10" s="592"/>
      <c r="BN10" s="672"/>
      <c r="BO10" s="673"/>
      <c r="BP10" s="673"/>
      <c r="BQ10" s="674"/>
      <c r="BR10" s="675"/>
      <c r="BS10" s="675">
        <f t="shared" si="26"/>
      </c>
    </row>
    <row r="11" spans="2:71" ht="30" customHeight="1">
      <c r="B11" s="484">
        <f>Promotion!H10</f>
        <v>6</v>
      </c>
      <c r="C11" s="471">
        <f>Promotion!J10</f>
        <v>0</v>
      </c>
      <c r="D11" s="804">
        <f>Promotion!K10</f>
        <v>0</v>
      </c>
      <c r="E11" s="472"/>
      <c r="F11" s="473"/>
      <c r="G11" s="760"/>
      <c r="H11" s="472"/>
      <c r="I11" s="473"/>
      <c r="J11" s="473"/>
      <c r="K11" s="768"/>
      <c r="L11" s="764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93"/>
      <c r="X11" s="605">
        <f t="shared" si="17"/>
      </c>
      <c r="Y11" s="752">
        <f t="shared" si="18"/>
      </c>
      <c r="Z11" s="606">
        <f t="shared" si="19"/>
      </c>
      <c r="AA11" s="607">
        <f t="shared" si="20"/>
      </c>
      <c r="AB11" s="615">
        <f t="shared" si="21"/>
        <v>0</v>
      </c>
      <c r="AC11" s="613">
        <f t="shared" si="0"/>
        <v>0</v>
      </c>
      <c r="AD11" s="613">
        <f t="shared" si="1"/>
        <v>0</v>
      </c>
      <c r="AE11" s="613">
        <f t="shared" si="2"/>
        <v>0</v>
      </c>
      <c r="AF11" s="613">
        <f t="shared" si="3"/>
        <v>0</v>
      </c>
      <c r="AG11" s="613">
        <f t="shared" si="4"/>
        <v>0</v>
      </c>
      <c r="AH11" s="613">
        <f t="shared" si="5"/>
        <v>0</v>
      </c>
      <c r="AI11" s="613">
        <f t="shared" si="6"/>
        <v>0</v>
      </c>
      <c r="AJ11" s="613">
        <f t="shared" si="7"/>
        <v>0</v>
      </c>
      <c r="AK11" s="613">
        <f t="shared" si="8"/>
        <v>0</v>
      </c>
      <c r="AL11" s="613">
        <f t="shared" si="9"/>
        <v>0</v>
      </c>
      <c r="AM11" s="613">
        <f t="shared" si="10"/>
        <v>0</v>
      </c>
      <c r="AN11" s="613">
        <f t="shared" si="11"/>
        <v>0</v>
      </c>
      <c r="AO11" s="613">
        <f t="shared" si="12"/>
        <v>0</v>
      </c>
      <c r="AP11" s="613">
        <f t="shared" si="13"/>
        <v>0</v>
      </c>
      <c r="AQ11" s="613">
        <f t="shared" si="14"/>
        <v>0</v>
      </c>
      <c r="AR11" s="613">
        <f t="shared" si="15"/>
        <v>0</v>
      </c>
      <c r="AS11" s="617">
        <f t="shared" si="16"/>
        <v>0</v>
      </c>
      <c r="AT11" s="618">
        <f t="shared" si="22"/>
        <v>0</v>
      </c>
      <c r="AU11" s="720">
        <f t="shared" si="23"/>
        <v>0</v>
      </c>
      <c r="AV11" s="614">
        <f t="shared" si="24"/>
        <v>0</v>
      </c>
      <c r="AW11" s="616">
        <f t="shared" si="25"/>
        <v>0</v>
      </c>
      <c r="AX11" s="609"/>
      <c r="AY11" s="585"/>
      <c r="AZ11" s="585"/>
      <c r="BA11" s="586"/>
      <c r="BB11" s="714"/>
      <c r="BC11" s="712"/>
      <c r="BD11" s="712"/>
      <c r="BE11" s="713"/>
      <c r="BF11" s="593"/>
      <c r="BG11" s="588"/>
      <c r="BH11" s="588"/>
      <c r="BI11" s="589"/>
      <c r="BJ11" s="590"/>
      <c r="BK11" s="591"/>
      <c r="BL11" s="591"/>
      <c r="BM11" s="592"/>
      <c r="BN11" s="672"/>
      <c r="BO11" s="673"/>
      <c r="BP11" s="673"/>
      <c r="BQ11" s="674"/>
      <c r="BR11" s="675"/>
      <c r="BS11" s="675">
        <f t="shared" si="26"/>
      </c>
    </row>
    <row r="12" spans="2:71" ht="30" customHeight="1">
      <c r="B12" s="484">
        <f>Promotion!H11</f>
        <v>7</v>
      </c>
      <c r="C12" s="471">
        <f>Promotion!J11</f>
        <v>0</v>
      </c>
      <c r="D12" s="804">
        <f>Promotion!K11</f>
        <v>0</v>
      </c>
      <c r="E12" s="472"/>
      <c r="F12" s="473"/>
      <c r="G12" s="760"/>
      <c r="H12" s="472"/>
      <c r="I12" s="473"/>
      <c r="J12" s="473"/>
      <c r="K12" s="768"/>
      <c r="L12" s="764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93"/>
      <c r="X12" s="605">
        <f t="shared" si="17"/>
      </c>
      <c r="Y12" s="752">
        <f t="shared" si="18"/>
      </c>
      <c r="Z12" s="606">
        <f t="shared" si="19"/>
      </c>
      <c r="AA12" s="607">
        <f t="shared" si="20"/>
      </c>
      <c r="AB12" s="615">
        <f aca="true" t="shared" si="27" ref="AB12:AK14">IF(E12="A",1,0)</f>
        <v>0</v>
      </c>
      <c r="AC12" s="613">
        <f t="shared" si="27"/>
        <v>0</v>
      </c>
      <c r="AD12" s="613">
        <f t="shared" si="27"/>
        <v>0</v>
      </c>
      <c r="AE12" s="613">
        <f t="shared" si="27"/>
        <v>0</v>
      </c>
      <c r="AF12" s="613">
        <f t="shared" si="27"/>
        <v>0</v>
      </c>
      <c r="AG12" s="613">
        <f t="shared" si="27"/>
        <v>0</v>
      </c>
      <c r="AH12" s="613">
        <f t="shared" si="27"/>
        <v>0</v>
      </c>
      <c r="AI12" s="613">
        <f t="shared" si="27"/>
        <v>0</v>
      </c>
      <c r="AJ12" s="613">
        <f t="shared" si="27"/>
        <v>0</v>
      </c>
      <c r="AK12" s="613">
        <f t="shared" si="27"/>
        <v>0</v>
      </c>
      <c r="AL12" s="613">
        <f t="shared" si="9"/>
        <v>0</v>
      </c>
      <c r="AM12" s="613">
        <f t="shared" si="10"/>
        <v>0</v>
      </c>
      <c r="AN12" s="613">
        <f t="shared" si="11"/>
        <v>0</v>
      </c>
      <c r="AO12" s="613">
        <f t="shared" si="12"/>
        <v>0</v>
      </c>
      <c r="AP12" s="613">
        <f t="shared" si="13"/>
        <v>0</v>
      </c>
      <c r="AQ12" s="613">
        <f t="shared" si="14"/>
        <v>0</v>
      </c>
      <c r="AR12" s="613">
        <f t="shared" si="15"/>
        <v>0</v>
      </c>
      <c r="AS12" s="617">
        <f t="shared" si="16"/>
        <v>0</v>
      </c>
      <c r="AT12" s="618">
        <f t="shared" si="22"/>
        <v>0</v>
      </c>
      <c r="AU12" s="720">
        <f t="shared" si="23"/>
        <v>0</v>
      </c>
      <c r="AV12" s="614">
        <f t="shared" si="24"/>
        <v>0</v>
      </c>
      <c r="AW12" s="616">
        <f t="shared" si="25"/>
        <v>0</v>
      </c>
      <c r="AX12" s="609"/>
      <c r="AY12" s="585"/>
      <c r="AZ12" s="585"/>
      <c r="BA12" s="586"/>
      <c r="BB12" s="714"/>
      <c r="BC12" s="712"/>
      <c r="BD12" s="712"/>
      <c r="BE12" s="713"/>
      <c r="BF12" s="593"/>
      <c r="BG12" s="588"/>
      <c r="BH12" s="588"/>
      <c r="BI12" s="589"/>
      <c r="BJ12" s="590"/>
      <c r="BK12" s="591"/>
      <c r="BL12" s="591"/>
      <c r="BM12" s="592"/>
      <c r="BN12" s="676"/>
      <c r="BO12" s="677"/>
      <c r="BP12" s="677"/>
      <c r="BQ12" s="678"/>
      <c r="BR12" s="679"/>
      <c r="BS12" s="679">
        <f t="shared" si="26"/>
      </c>
    </row>
    <row r="13" spans="2:71" ht="30" customHeight="1">
      <c r="B13" s="484">
        <f>Promotion!H12</f>
        <v>8</v>
      </c>
      <c r="C13" s="471">
        <f>Promotion!J12</f>
        <v>0</v>
      </c>
      <c r="D13" s="804">
        <f>Promotion!K12</f>
        <v>0</v>
      </c>
      <c r="E13" s="472"/>
      <c r="F13" s="473"/>
      <c r="G13" s="760"/>
      <c r="H13" s="472"/>
      <c r="I13" s="473"/>
      <c r="J13" s="473"/>
      <c r="K13" s="768"/>
      <c r="L13" s="764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93"/>
      <c r="X13" s="605">
        <f t="shared" si="17"/>
      </c>
      <c r="Y13" s="752">
        <f t="shared" si="18"/>
      </c>
      <c r="Z13" s="606">
        <f t="shared" si="19"/>
      </c>
      <c r="AA13" s="607">
        <f t="shared" si="20"/>
      </c>
      <c r="AB13" s="615">
        <f t="shared" si="27"/>
        <v>0</v>
      </c>
      <c r="AC13" s="613">
        <f t="shared" si="27"/>
        <v>0</v>
      </c>
      <c r="AD13" s="613">
        <f t="shared" si="27"/>
        <v>0</v>
      </c>
      <c r="AE13" s="613">
        <f t="shared" si="27"/>
        <v>0</v>
      </c>
      <c r="AF13" s="613">
        <f t="shared" si="27"/>
        <v>0</v>
      </c>
      <c r="AG13" s="613">
        <f t="shared" si="27"/>
        <v>0</v>
      </c>
      <c r="AH13" s="613">
        <f t="shared" si="27"/>
        <v>0</v>
      </c>
      <c r="AI13" s="613">
        <f t="shared" si="27"/>
        <v>0</v>
      </c>
      <c r="AJ13" s="613">
        <f t="shared" si="27"/>
        <v>0</v>
      </c>
      <c r="AK13" s="613">
        <f t="shared" si="27"/>
        <v>0</v>
      </c>
      <c r="AL13" s="613">
        <f t="shared" si="9"/>
        <v>0</v>
      </c>
      <c r="AM13" s="613">
        <f t="shared" si="10"/>
        <v>0</v>
      </c>
      <c r="AN13" s="613">
        <f t="shared" si="11"/>
        <v>0</v>
      </c>
      <c r="AO13" s="613">
        <f t="shared" si="12"/>
        <v>0</v>
      </c>
      <c r="AP13" s="613">
        <f t="shared" si="13"/>
        <v>0</v>
      </c>
      <c r="AQ13" s="613">
        <f t="shared" si="14"/>
        <v>0</v>
      </c>
      <c r="AR13" s="613">
        <f t="shared" si="15"/>
        <v>0</v>
      </c>
      <c r="AS13" s="617">
        <f t="shared" si="16"/>
        <v>0</v>
      </c>
      <c r="AT13" s="618">
        <f t="shared" si="22"/>
        <v>0</v>
      </c>
      <c r="AU13" s="720">
        <f t="shared" si="23"/>
        <v>0</v>
      </c>
      <c r="AV13" s="614">
        <f t="shared" si="24"/>
        <v>0</v>
      </c>
      <c r="AW13" s="616">
        <f t="shared" si="25"/>
        <v>0</v>
      </c>
      <c r="AX13" s="609"/>
      <c r="AY13" s="585"/>
      <c r="AZ13" s="585"/>
      <c r="BA13" s="586"/>
      <c r="BB13" s="714"/>
      <c r="BC13" s="712"/>
      <c r="BD13" s="712"/>
      <c r="BE13" s="713"/>
      <c r="BF13" s="593"/>
      <c r="BG13" s="588"/>
      <c r="BH13" s="588"/>
      <c r="BI13" s="589"/>
      <c r="BJ13" s="590"/>
      <c r="BK13" s="591"/>
      <c r="BL13" s="591"/>
      <c r="BM13" s="592"/>
      <c r="BN13" s="676"/>
      <c r="BO13" s="677"/>
      <c r="BP13" s="677"/>
      <c r="BQ13" s="678"/>
      <c r="BR13" s="679"/>
      <c r="BS13" s="679">
        <f t="shared" si="26"/>
      </c>
    </row>
    <row r="14" spans="2:71" ht="30" customHeight="1">
      <c r="B14" s="484">
        <f>Promotion!H13</f>
        <v>9</v>
      </c>
      <c r="C14" s="471">
        <f>Promotion!J13</f>
        <v>0</v>
      </c>
      <c r="D14" s="804">
        <f>Promotion!K13</f>
        <v>0</v>
      </c>
      <c r="E14" s="472"/>
      <c r="F14" s="473"/>
      <c r="G14" s="760"/>
      <c r="H14" s="472"/>
      <c r="I14" s="473"/>
      <c r="J14" s="473"/>
      <c r="K14" s="768"/>
      <c r="L14" s="764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93"/>
      <c r="X14" s="605">
        <f t="shared" si="17"/>
      </c>
      <c r="Y14" s="752">
        <f t="shared" si="18"/>
      </c>
      <c r="Z14" s="606">
        <f t="shared" si="19"/>
      </c>
      <c r="AA14" s="607">
        <f t="shared" si="20"/>
      </c>
      <c r="AB14" s="615">
        <f t="shared" si="27"/>
        <v>0</v>
      </c>
      <c r="AC14" s="613">
        <f t="shared" si="27"/>
        <v>0</v>
      </c>
      <c r="AD14" s="613">
        <f t="shared" si="27"/>
        <v>0</v>
      </c>
      <c r="AE14" s="613">
        <f t="shared" si="27"/>
        <v>0</v>
      </c>
      <c r="AF14" s="613">
        <f t="shared" si="27"/>
        <v>0</v>
      </c>
      <c r="AG14" s="613">
        <f t="shared" si="27"/>
        <v>0</v>
      </c>
      <c r="AH14" s="613">
        <f t="shared" si="27"/>
        <v>0</v>
      </c>
      <c r="AI14" s="613">
        <f t="shared" si="27"/>
        <v>0</v>
      </c>
      <c r="AJ14" s="613">
        <f t="shared" si="27"/>
        <v>0</v>
      </c>
      <c r="AK14" s="613">
        <f t="shared" si="27"/>
        <v>0</v>
      </c>
      <c r="AL14" s="613">
        <f t="shared" si="9"/>
        <v>0</v>
      </c>
      <c r="AM14" s="613">
        <f t="shared" si="10"/>
        <v>0</v>
      </c>
      <c r="AN14" s="613">
        <f t="shared" si="11"/>
        <v>0</v>
      </c>
      <c r="AO14" s="613">
        <f t="shared" si="12"/>
        <v>0</v>
      </c>
      <c r="AP14" s="613">
        <f t="shared" si="13"/>
        <v>0</v>
      </c>
      <c r="AQ14" s="613">
        <f t="shared" si="14"/>
        <v>0</v>
      </c>
      <c r="AR14" s="613">
        <f t="shared" si="15"/>
        <v>0</v>
      </c>
      <c r="AS14" s="617">
        <f t="shared" si="16"/>
        <v>0</v>
      </c>
      <c r="AT14" s="618">
        <f t="shared" si="22"/>
        <v>0</v>
      </c>
      <c r="AU14" s="720">
        <f t="shared" si="23"/>
        <v>0</v>
      </c>
      <c r="AV14" s="614">
        <f t="shared" si="24"/>
        <v>0</v>
      </c>
      <c r="AW14" s="616">
        <f t="shared" si="25"/>
        <v>0</v>
      </c>
      <c r="AX14" s="609"/>
      <c r="AY14" s="585"/>
      <c r="AZ14" s="585"/>
      <c r="BA14" s="586"/>
      <c r="BB14" s="714"/>
      <c r="BC14" s="712"/>
      <c r="BD14" s="712"/>
      <c r="BE14" s="713"/>
      <c r="BF14" s="593"/>
      <c r="BG14" s="588"/>
      <c r="BH14" s="588"/>
      <c r="BI14" s="589"/>
      <c r="BJ14" s="590"/>
      <c r="BK14" s="591"/>
      <c r="BL14" s="591"/>
      <c r="BM14" s="592"/>
      <c r="BN14" s="676"/>
      <c r="BO14" s="677"/>
      <c r="BP14" s="677"/>
      <c r="BQ14" s="678"/>
      <c r="BR14" s="679"/>
      <c r="BS14" s="679">
        <f t="shared" si="26"/>
      </c>
    </row>
    <row r="15" spans="2:71" ht="30" customHeight="1">
      <c r="B15" s="484">
        <f>Promotion!H14</f>
        <v>10</v>
      </c>
      <c r="C15" s="471">
        <f>Promotion!J14</f>
        <v>0</v>
      </c>
      <c r="D15" s="804">
        <f>Promotion!K14</f>
        <v>0</v>
      </c>
      <c r="E15" s="472"/>
      <c r="F15" s="473"/>
      <c r="G15" s="760"/>
      <c r="H15" s="472"/>
      <c r="I15" s="473"/>
      <c r="J15" s="473"/>
      <c r="K15" s="768"/>
      <c r="L15" s="764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93"/>
      <c r="X15" s="605">
        <f t="shared" si="17"/>
      </c>
      <c r="Y15" s="752">
        <f t="shared" si="18"/>
      </c>
      <c r="Z15" s="606">
        <f t="shared" si="19"/>
      </c>
      <c r="AA15" s="607">
        <f t="shared" si="20"/>
      </c>
      <c r="AB15" s="615">
        <f t="shared" si="21"/>
        <v>0</v>
      </c>
      <c r="AC15" s="613">
        <f t="shared" si="0"/>
        <v>0</v>
      </c>
      <c r="AD15" s="613">
        <f t="shared" si="1"/>
        <v>0</v>
      </c>
      <c r="AE15" s="613">
        <f t="shared" si="2"/>
        <v>0</v>
      </c>
      <c r="AF15" s="613">
        <f t="shared" si="3"/>
        <v>0</v>
      </c>
      <c r="AG15" s="613">
        <f t="shared" si="4"/>
        <v>0</v>
      </c>
      <c r="AH15" s="613">
        <f t="shared" si="5"/>
        <v>0</v>
      </c>
      <c r="AI15" s="613">
        <f t="shared" si="6"/>
        <v>0</v>
      </c>
      <c r="AJ15" s="613">
        <f t="shared" si="7"/>
        <v>0</v>
      </c>
      <c r="AK15" s="613">
        <f t="shared" si="8"/>
        <v>0</v>
      </c>
      <c r="AL15" s="613">
        <f t="shared" si="9"/>
        <v>0</v>
      </c>
      <c r="AM15" s="613">
        <f t="shared" si="10"/>
        <v>0</v>
      </c>
      <c r="AN15" s="613">
        <f t="shared" si="11"/>
        <v>0</v>
      </c>
      <c r="AO15" s="613">
        <f t="shared" si="12"/>
        <v>0</v>
      </c>
      <c r="AP15" s="613">
        <f t="shared" si="13"/>
        <v>0</v>
      </c>
      <c r="AQ15" s="613">
        <f t="shared" si="14"/>
        <v>0</v>
      </c>
      <c r="AR15" s="613">
        <f t="shared" si="15"/>
        <v>0</v>
      </c>
      <c r="AS15" s="617">
        <f t="shared" si="16"/>
        <v>0</v>
      </c>
      <c r="AT15" s="618">
        <f t="shared" si="22"/>
        <v>0</v>
      </c>
      <c r="AU15" s="720">
        <f t="shared" si="23"/>
        <v>0</v>
      </c>
      <c r="AV15" s="614">
        <f t="shared" si="24"/>
        <v>0</v>
      </c>
      <c r="AW15" s="616">
        <f t="shared" si="25"/>
        <v>0</v>
      </c>
      <c r="AX15" s="609"/>
      <c r="AY15" s="585"/>
      <c r="AZ15" s="585"/>
      <c r="BA15" s="586"/>
      <c r="BB15" s="714"/>
      <c r="BC15" s="712"/>
      <c r="BD15" s="712"/>
      <c r="BE15" s="713"/>
      <c r="BF15" s="593"/>
      <c r="BG15" s="588"/>
      <c r="BH15" s="588"/>
      <c r="BI15" s="589"/>
      <c r="BJ15" s="590"/>
      <c r="BK15" s="591"/>
      <c r="BL15" s="591"/>
      <c r="BM15" s="592"/>
      <c r="BN15" s="672"/>
      <c r="BO15" s="673"/>
      <c r="BP15" s="673"/>
      <c r="BQ15" s="674"/>
      <c r="BR15" s="675"/>
      <c r="BS15" s="675">
        <f t="shared" si="26"/>
      </c>
    </row>
    <row r="16" spans="2:71" ht="30" customHeight="1">
      <c r="B16" s="484">
        <f>Promotion!H15</f>
        <v>11</v>
      </c>
      <c r="C16" s="471">
        <f>Promotion!J15</f>
        <v>0</v>
      </c>
      <c r="D16" s="804">
        <f>Promotion!K15</f>
        <v>0</v>
      </c>
      <c r="E16" s="472"/>
      <c r="F16" s="473"/>
      <c r="G16" s="760"/>
      <c r="H16" s="472"/>
      <c r="I16" s="473"/>
      <c r="J16" s="473"/>
      <c r="K16" s="768"/>
      <c r="L16" s="764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93"/>
      <c r="X16" s="605">
        <f t="shared" si="17"/>
      </c>
      <c r="Y16" s="752">
        <f t="shared" si="18"/>
      </c>
      <c r="Z16" s="606">
        <f t="shared" si="19"/>
      </c>
      <c r="AA16" s="607">
        <f t="shared" si="20"/>
      </c>
      <c r="AB16" s="615">
        <f t="shared" si="21"/>
        <v>0</v>
      </c>
      <c r="AC16" s="613">
        <f t="shared" si="0"/>
        <v>0</v>
      </c>
      <c r="AD16" s="613">
        <f t="shared" si="1"/>
        <v>0</v>
      </c>
      <c r="AE16" s="613">
        <f t="shared" si="2"/>
        <v>0</v>
      </c>
      <c r="AF16" s="613">
        <f t="shared" si="3"/>
        <v>0</v>
      </c>
      <c r="AG16" s="613">
        <f t="shared" si="4"/>
        <v>0</v>
      </c>
      <c r="AH16" s="613">
        <f t="shared" si="5"/>
        <v>0</v>
      </c>
      <c r="AI16" s="613">
        <f t="shared" si="6"/>
        <v>0</v>
      </c>
      <c r="AJ16" s="613">
        <f t="shared" si="7"/>
        <v>0</v>
      </c>
      <c r="AK16" s="613">
        <f t="shared" si="8"/>
        <v>0</v>
      </c>
      <c r="AL16" s="613">
        <f t="shared" si="9"/>
        <v>0</v>
      </c>
      <c r="AM16" s="613">
        <f t="shared" si="10"/>
        <v>0</v>
      </c>
      <c r="AN16" s="613">
        <f t="shared" si="11"/>
        <v>0</v>
      </c>
      <c r="AO16" s="613">
        <f t="shared" si="12"/>
        <v>0</v>
      </c>
      <c r="AP16" s="613">
        <f t="shared" si="13"/>
        <v>0</v>
      </c>
      <c r="AQ16" s="613">
        <f t="shared" si="14"/>
        <v>0</v>
      </c>
      <c r="AR16" s="613">
        <f t="shared" si="15"/>
        <v>0</v>
      </c>
      <c r="AS16" s="617">
        <f t="shared" si="16"/>
        <v>0</v>
      </c>
      <c r="AT16" s="618">
        <f t="shared" si="22"/>
        <v>0</v>
      </c>
      <c r="AU16" s="720">
        <f t="shared" si="23"/>
        <v>0</v>
      </c>
      <c r="AV16" s="614">
        <f t="shared" si="24"/>
        <v>0</v>
      </c>
      <c r="AW16" s="616">
        <f t="shared" si="25"/>
        <v>0</v>
      </c>
      <c r="AX16" s="609"/>
      <c r="AY16" s="585"/>
      <c r="AZ16" s="585"/>
      <c r="BA16" s="586"/>
      <c r="BB16" s="714"/>
      <c r="BC16" s="712"/>
      <c r="BD16" s="712"/>
      <c r="BE16" s="713"/>
      <c r="BF16" s="593"/>
      <c r="BG16" s="588"/>
      <c r="BH16" s="588"/>
      <c r="BI16" s="589"/>
      <c r="BJ16" s="590"/>
      <c r="BK16" s="591"/>
      <c r="BL16" s="591"/>
      <c r="BM16" s="592"/>
      <c r="BN16" s="672"/>
      <c r="BO16" s="673"/>
      <c r="BP16" s="673"/>
      <c r="BQ16" s="674"/>
      <c r="BR16" s="675"/>
      <c r="BS16" s="675">
        <f t="shared" si="26"/>
      </c>
    </row>
    <row r="17" spans="2:71" ht="30" customHeight="1">
      <c r="B17" s="484">
        <f>Promotion!H16</f>
        <v>12</v>
      </c>
      <c r="C17" s="471">
        <f>Promotion!J16</f>
        <v>0</v>
      </c>
      <c r="D17" s="804">
        <f>Promotion!K16</f>
        <v>0</v>
      </c>
      <c r="E17" s="777"/>
      <c r="F17" s="778"/>
      <c r="G17" s="779"/>
      <c r="H17" s="777"/>
      <c r="I17" s="778"/>
      <c r="J17" s="778"/>
      <c r="K17" s="780"/>
      <c r="L17" s="781"/>
      <c r="M17" s="778"/>
      <c r="N17" s="778"/>
      <c r="O17" s="778"/>
      <c r="P17" s="778"/>
      <c r="Q17" s="778"/>
      <c r="R17" s="778"/>
      <c r="S17" s="778"/>
      <c r="T17" s="778"/>
      <c r="U17" s="778"/>
      <c r="V17" s="778"/>
      <c r="W17" s="782"/>
      <c r="X17" s="783"/>
      <c r="Y17" s="784"/>
      <c r="Z17" s="785"/>
      <c r="AA17" s="786"/>
      <c r="AB17" s="615">
        <f aca="true" t="shared" si="28" ref="AB17:AK19">IF(E17="A",1,0)</f>
        <v>0</v>
      </c>
      <c r="AC17" s="613">
        <f t="shared" si="28"/>
        <v>0</v>
      </c>
      <c r="AD17" s="613">
        <f t="shared" si="28"/>
        <v>0</v>
      </c>
      <c r="AE17" s="613">
        <f t="shared" si="28"/>
        <v>0</v>
      </c>
      <c r="AF17" s="613">
        <f t="shared" si="28"/>
        <v>0</v>
      </c>
      <c r="AG17" s="613">
        <f t="shared" si="28"/>
        <v>0</v>
      </c>
      <c r="AH17" s="613">
        <f t="shared" si="28"/>
        <v>0</v>
      </c>
      <c r="AI17" s="613">
        <f t="shared" si="28"/>
        <v>0</v>
      </c>
      <c r="AJ17" s="613">
        <f t="shared" si="28"/>
        <v>0</v>
      </c>
      <c r="AK17" s="613">
        <f t="shared" si="28"/>
        <v>0</v>
      </c>
      <c r="AL17" s="613">
        <f aca="true" t="shared" si="29" ref="AL17:AS19">IF(O17="A",1,0)</f>
        <v>0</v>
      </c>
      <c r="AM17" s="613">
        <f t="shared" si="29"/>
        <v>0</v>
      </c>
      <c r="AN17" s="613">
        <f t="shared" si="29"/>
        <v>0</v>
      </c>
      <c r="AO17" s="613">
        <f t="shared" si="29"/>
        <v>0</v>
      </c>
      <c r="AP17" s="613">
        <f t="shared" si="29"/>
        <v>0</v>
      </c>
      <c r="AQ17" s="613">
        <f t="shared" si="29"/>
        <v>0</v>
      </c>
      <c r="AR17" s="613">
        <f t="shared" si="29"/>
        <v>0</v>
      </c>
      <c r="AS17" s="617">
        <f t="shared" si="29"/>
        <v>0</v>
      </c>
      <c r="AT17" s="618">
        <f>AB17+AC17+AE17+AF17+AH17</f>
        <v>0</v>
      </c>
      <c r="AU17" s="720">
        <f>AS17+AI17+AG17+AC17+AB17</f>
        <v>0</v>
      </c>
      <c r="AV17" s="614">
        <f>SUM(AI17:AS17)+AH17+AB17+AD17+AC17</f>
        <v>0</v>
      </c>
      <c r="AW17" s="616">
        <f>AB17+AC17+AI17+AJ17+AM17+AN17+AQ17+AR17+AS17</f>
        <v>0</v>
      </c>
      <c r="AX17" s="787"/>
      <c r="AY17" s="788"/>
      <c r="AZ17" s="788"/>
      <c r="BA17" s="789"/>
      <c r="BB17" s="790"/>
      <c r="BC17" s="791"/>
      <c r="BD17" s="791"/>
      <c r="BE17" s="792"/>
      <c r="BF17" s="793"/>
      <c r="BG17" s="794"/>
      <c r="BH17" s="794"/>
      <c r="BI17" s="795"/>
      <c r="BJ17" s="796"/>
      <c r="BK17" s="797"/>
      <c r="BL17" s="797"/>
      <c r="BM17" s="798"/>
      <c r="BN17" s="799"/>
      <c r="BO17" s="800"/>
      <c r="BP17" s="800"/>
      <c r="BQ17" s="801"/>
      <c r="BR17" s="802"/>
      <c r="BS17" s="802"/>
    </row>
    <row r="18" spans="2:71" ht="30" customHeight="1">
      <c r="B18" s="484">
        <f>Promotion!H17</f>
        <v>13</v>
      </c>
      <c r="C18" s="471">
        <f>Promotion!J17</f>
        <v>0</v>
      </c>
      <c r="D18" s="804">
        <f>Promotion!K17</f>
        <v>0</v>
      </c>
      <c r="E18" s="777"/>
      <c r="F18" s="778"/>
      <c r="G18" s="779"/>
      <c r="H18" s="777"/>
      <c r="I18" s="778"/>
      <c r="J18" s="778"/>
      <c r="K18" s="780"/>
      <c r="L18" s="781"/>
      <c r="M18" s="778"/>
      <c r="N18" s="778"/>
      <c r="O18" s="778"/>
      <c r="P18" s="778"/>
      <c r="Q18" s="778"/>
      <c r="R18" s="778"/>
      <c r="S18" s="778"/>
      <c r="T18" s="778"/>
      <c r="U18" s="778"/>
      <c r="V18" s="778"/>
      <c r="W18" s="782"/>
      <c r="X18" s="783"/>
      <c r="Y18" s="784"/>
      <c r="Z18" s="785"/>
      <c r="AA18" s="786"/>
      <c r="AB18" s="615">
        <f t="shared" si="28"/>
        <v>0</v>
      </c>
      <c r="AC18" s="613">
        <f t="shared" si="28"/>
        <v>0</v>
      </c>
      <c r="AD18" s="613">
        <f t="shared" si="28"/>
        <v>0</v>
      </c>
      <c r="AE18" s="613">
        <f t="shared" si="28"/>
        <v>0</v>
      </c>
      <c r="AF18" s="613">
        <f t="shared" si="28"/>
        <v>0</v>
      </c>
      <c r="AG18" s="613">
        <f t="shared" si="28"/>
        <v>0</v>
      </c>
      <c r="AH18" s="613">
        <f t="shared" si="28"/>
        <v>0</v>
      </c>
      <c r="AI18" s="613">
        <f t="shared" si="28"/>
        <v>0</v>
      </c>
      <c r="AJ18" s="613">
        <f t="shared" si="28"/>
        <v>0</v>
      </c>
      <c r="AK18" s="613">
        <f t="shared" si="28"/>
        <v>0</v>
      </c>
      <c r="AL18" s="613">
        <f t="shared" si="29"/>
        <v>0</v>
      </c>
      <c r="AM18" s="613">
        <f t="shared" si="29"/>
        <v>0</v>
      </c>
      <c r="AN18" s="613">
        <f t="shared" si="29"/>
        <v>0</v>
      </c>
      <c r="AO18" s="613">
        <f t="shared" si="29"/>
        <v>0</v>
      </c>
      <c r="AP18" s="613">
        <f t="shared" si="29"/>
        <v>0</v>
      </c>
      <c r="AQ18" s="613">
        <f t="shared" si="29"/>
        <v>0</v>
      </c>
      <c r="AR18" s="613">
        <f t="shared" si="29"/>
        <v>0</v>
      </c>
      <c r="AS18" s="617">
        <f t="shared" si="29"/>
        <v>0</v>
      </c>
      <c r="AT18" s="618">
        <f>AB18+AC18+AE18+AF18+AH18</f>
        <v>0</v>
      </c>
      <c r="AU18" s="720">
        <f>AS18+AI18+AG18+AC18+AB18</f>
        <v>0</v>
      </c>
      <c r="AV18" s="614">
        <f>SUM(AI18:AS18)+AH18+AB18+AD18+AC18</f>
        <v>0</v>
      </c>
      <c r="AW18" s="616">
        <f>AB18+AC18+AI18+AJ18+AM18+AN18+AQ18+AR18+AS18</f>
        <v>0</v>
      </c>
      <c r="AX18" s="787"/>
      <c r="AY18" s="788"/>
      <c r="AZ18" s="788"/>
      <c r="BA18" s="789"/>
      <c r="BB18" s="790"/>
      <c r="BC18" s="791"/>
      <c r="BD18" s="791"/>
      <c r="BE18" s="792"/>
      <c r="BF18" s="793"/>
      <c r="BG18" s="794"/>
      <c r="BH18" s="794"/>
      <c r="BI18" s="795"/>
      <c r="BJ18" s="796"/>
      <c r="BK18" s="797"/>
      <c r="BL18" s="797"/>
      <c r="BM18" s="798"/>
      <c r="BN18" s="799"/>
      <c r="BO18" s="800"/>
      <c r="BP18" s="800"/>
      <c r="BQ18" s="801"/>
      <c r="BR18" s="802"/>
      <c r="BS18" s="802"/>
    </row>
    <row r="19" spans="2:71" ht="30" customHeight="1">
      <c r="B19" s="484">
        <f>Promotion!H18</f>
        <v>14</v>
      </c>
      <c r="C19" s="471">
        <f>Promotion!J18</f>
        <v>0</v>
      </c>
      <c r="D19" s="804">
        <f>Promotion!K18</f>
        <v>0</v>
      </c>
      <c r="E19" s="777"/>
      <c r="F19" s="778"/>
      <c r="G19" s="779"/>
      <c r="H19" s="777"/>
      <c r="I19" s="778"/>
      <c r="J19" s="778"/>
      <c r="K19" s="780"/>
      <c r="L19" s="781"/>
      <c r="M19" s="778"/>
      <c r="N19" s="778"/>
      <c r="O19" s="778"/>
      <c r="P19" s="778"/>
      <c r="Q19" s="778"/>
      <c r="R19" s="778"/>
      <c r="S19" s="778"/>
      <c r="T19" s="778"/>
      <c r="U19" s="778"/>
      <c r="V19" s="778"/>
      <c r="W19" s="782"/>
      <c r="X19" s="783"/>
      <c r="Y19" s="784"/>
      <c r="Z19" s="785"/>
      <c r="AA19" s="786"/>
      <c r="AB19" s="615">
        <f t="shared" si="28"/>
        <v>0</v>
      </c>
      <c r="AC19" s="613">
        <f t="shared" si="28"/>
        <v>0</v>
      </c>
      <c r="AD19" s="613">
        <f t="shared" si="28"/>
        <v>0</v>
      </c>
      <c r="AE19" s="613">
        <f t="shared" si="28"/>
        <v>0</v>
      </c>
      <c r="AF19" s="613">
        <f t="shared" si="28"/>
        <v>0</v>
      </c>
      <c r="AG19" s="613">
        <f t="shared" si="28"/>
        <v>0</v>
      </c>
      <c r="AH19" s="613">
        <f t="shared" si="28"/>
        <v>0</v>
      </c>
      <c r="AI19" s="613">
        <f t="shared" si="28"/>
        <v>0</v>
      </c>
      <c r="AJ19" s="613">
        <f t="shared" si="28"/>
        <v>0</v>
      </c>
      <c r="AK19" s="613">
        <f t="shared" si="28"/>
        <v>0</v>
      </c>
      <c r="AL19" s="613">
        <f t="shared" si="29"/>
        <v>0</v>
      </c>
      <c r="AM19" s="613">
        <f t="shared" si="29"/>
        <v>0</v>
      </c>
      <c r="AN19" s="613">
        <f t="shared" si="29"/>
        <v>0</v>
      </c>
      <c r="AO19" s="613">
        <f t="shared" si="29"/>
        <v>0</v>
      </c>
      <c r="AP19" s="613">
        <f t="shared" si="29"/>
        <v>0</v>
      </c>
      <c r="AQ19" s="613">
        <f t="shared" si="29"/>
        <v>0</v>
      </c>
      <c r="AR19" s="613">
        <f t="shared" si="29"/>
        <v>0</v>
      </c>
      <c r="AS19" s="617">
        <f t="shared" si="29"/>
        <v>0</v>
      </c>
      <c r="AT19" s="618">
        <f>AB19+AC19+AE19+AF19+AH19</f>
        <v>0</v>
      </c>
      <c r="AU19" s="720">
        <f>AS19+AI19+AG19+AC19+AB19</f>
        <v>0</v>
      </c>
      <c r="AV19" s="614">
        <f>SUM(AI19:AS19)+AH19+AB19+AD19+AC19</f>
        <v>0</v>
      </c>
      <c r="AW19" s="616">
        <f>AB19+AC19+AI19+AJ19+AM19+AN19+AQ19+AR19+AS19</f>
        <v>0</v>
      </c>
      <c r="AX19" s="787"/>
      <c r="AY19" s="788"/>
      <c r="AZ19" s="788"/>
      <c r="BA19" s="789"/>
      <c r="BB19" s="790"/>
      <c r="BC19" s="791"/>
      <c r="BD19" s="791"/>
      <c r="BE19" s="792"/>
      <c r="BF19" s="793"/>
      <c r="BG19" s="794"/>
      <c r="BH19" s="794"/>
      <c r="BI19" s="795"/>
      <c r="BJ19" s="796"/>
      <c r="BK19" s="797"/>
      <c r="BL19" s="797"/>
      <c r="BM19" s="798"/>
      <c r="BN19" s="799"/>
      <c r="BO19" s="800"/>
      <c r="BP19" s="800"/>
      <c r="BQ19" s="801"/>
      <c r="BR19" s="802"/>
      <c r="BS19" s="802"/>
    </row>
    <row r="20" spans="2:71" ht="30" customHeight="1" thickBot="1">
      <c r="B20" s="485">
        <f>Promotion!H19</f>
        <v>15</v>
      </c>
      <c r="C20" s="474">
        <f>Promotion!J19</f>
        <v>0</v>
      </c>
      <c r="D20" s="805">
        <f>Promotion!K19</f>
        <v>0</v>
      </c>
      <c r="E20" s="647"/>
      <c r="F20" s="648"/>
      <c r="G20" s="761"/>
      <c r="H20" s="647"/>
      <c r="I20" s="648"/>
      <c r="J20" s="648"/>
      <c r="K20" s="769"/>
      <c r="L20" s="765"/>
      <c r="M20" s="648"/>
      <c r="N20" s="648"/>
      <c r="O20" s="648"/>
      <c r="P20" s="648"/>
      <c r="Q20" s="648"/>
      <c r="R20" s="648"/>
      <c r="S20" s="648"/>
      <c r="T20" s="648"/>
      <c r="U20" s="648"/>
      <c r="V20" s="648"/>
      <c r="W20" s="649"/>
      <c r="X20" s="650">
        <f t="shared" si="17"/>
      </c>
      <c r="Y20" s="753">
        <f t="shared" si="18"/>
      </c>
      <c r="Z20" s="651">
        <f t="shared" si="19"/>
      </c>
      <c r="AA20" s="658">
        <f t="shared" si="20"/>
      </c>
      <c r="AB20" s="652">
        <f aca="true" t="shared" si="30" ref="AB20:AS20">IF(E20="A",1,0)</f>
        <v>0</v>
      </c>
      <c r="AC20" s="653">
        <f t="shared" si="30"/>
        <v>0</v>
      </c>
      <c r="AD20" s="653">
        <f t="shared" si="30"/>
        <v>0</v>
      </c>
      <c r="AE20" s="653">
        <f t="shared" si="30"/>
        <v>0</v>
      </c>
      <c r="AF20" s="653">
        <f t="shared" si="30"/>
        <v>0</v>
      </c>
      <c r="AG20" s="653">
        <f t="shared" si="30"/>
        <v>0</v>
      </c>
      <c r="AH20" s="653">
        <f t="shared" si="30"/>
        <v>0</v>
      </c>
      <c r="AI20" s="653">
        <f t="shared" si="30"/>
        <v>0</v>
      </c>
      <c r="AJ20" s="653">
        <f t="shared" si="30"/>
        <v>0</v>
      </c>
      <c r="AK20" s="653">
        <f t="shared" si="30"/>
        <v>0</v>
      </c>
      <c r="AL20" s="653">
        <f t="shared" si="30"/>
        <v>0</v>
      </c>
      <c r="AM20" s="653">
        <f t="shared" si="30"/>
        <v>0</v>
      </c>
      <c r="AN20" s="653">
        <f t="shared" si="30"/>
        <v>0</v>
      </c>
      <c r="AO20" s="653">
        <f t="shared" si="30"/>
        <v>0</v>
      </c>
      <c r="AP20" s="653">
        <f t="shared" si="30"/>
        <v>0</v>
      </c>
      <c r="AQ20" s="653">
        <f t="shared" si="30"/>
        <v>0</v>
      </c>
      <c r="AR20" s="653">
        <f t="shared" si="30"/>
        <v>0</v>
      </c>
      <c r="AS20" s="654">
        <f t="shared" si="30"/>
        <v>0</v>
      </c>
      <c r="AT20" s="655">
        <f t="shared" si="22"/>
        <v>0</v>
      </c>
      <c r="AU20" s="721">
        <f t="shared" si="23"/>
        <v>0</v>
      </c>
      <c r="AV20" s="656">
        <f t="shared" si="24"/>
        <v>0</v>
      </c>
      <c r="AW20" s="657">
        <f t="shared" si="25"/>
        <v>0</v>
      </c>
      <c r="AX20" s="610"/>
      <c r="AY20" s="594"/>
      <c r="AZ20" s="594"/>
      <c r="BA20" s="595"/>
      <c r="BB20" s="715"/>
      <c r="BC20" s="716"/>
      <c r="BD20" s="716"/>
      <c r="BE20" s="717"/>
      <c r="BF20" s="596"/>
      <c r="BG20" s="597"/>
      <c r="BH20" s="597"/>
      <c r="BI20" s="598"/>
      <c r="BJ20" s="599"/>
      <c r="BK20" s="600"/>
      <c r="BL20" s="600"/>
      <c r="BM20" s="601"/>
      <c r="BN20" s="680"/>
      <c r="BO20" s="681"/>
      <c r="BP20" s="681"/>
      <c r="BQ20" s="682"/>
      <c r="BR20" s="683"/>
      <c r="BS20" s="683">
        <f t="shared" si="26"/>
      </c>
    </row>
  </sheetData>
  <sheetProtection/>
  <mergeCells count="20">
    <mergeCell ref="BF3:BI3"/>
    <mergeCell ref="BJ3:BM3"/>
    <mergeCell ref="B1:D1"/>
    <mergeCell ref="W2:W5"/>
    <mergeCell ref="E3:V4"/>
    <mergeCell ref="E1:W1"/>
    <mergeCell ref="O2:V2"/>
    <mergeCell ref="E2:N2"/>
    <mergeCell ref="BB3:BE3"/>
    <mergeCell ref="BB4:BE4"/>
    <mergeCell ref="BN3:BQ3"/>
    <mergeCell ref="BR3:BR4"/>
    <mergeCell ref="B2:B4"/>
    <mergeCell ref="C2:D4"/>
    <mergeCell ref="AX4:BA4"/>
    <mergeCell ref="BF4:BI4"/>
    <mergeCell ref="BJ4:BM4"/>
    <mergeCell ref="X2:AA4"/>
    <mergeCell ref="AX2:BM2"/>
    <mergeCell ref="AX3:BA3"/>
  </mergeCells>
  <conditionalFormatting sqref="L5:V5 AI5:AS5">
    <cfRule type="expression" priority="3" dxfId="6" stopIfTrue="1">
      <formula>#REF!="U32"</formula>
    </cfRule>
  </conditionalFormatting>
  <conditionalFormatting sqref="C6:C20">
    <cfRule type="expression" priority="4" dxfId="1" stopIfTrue="1">
      <formula>B6="D"</formula>
    </cfRule>
    <cfRule type="expression" priority="5" dxfId="0" stopIfTrue="1">
      <formula>B6="R"</formula>
    </cfRule>
  </conditionalFormatting>
  <conditionalFormatting sqref="D6:W20">
    <cfRule type="expression" priority="6" dxfId="1" stopIfTrue="1">
      <formula>B6="D"</formula>
    </cfRule>
    <cfRule type="expression" priority="7" dxfId="0" stopIfTrue="1">
      <formula>B6="R"</formula>
    </cfRule>
  </conditionalFormatting>
  <dataValidations count="2">
    <dataValidation allowBlank="1" showErrorMessage="1" sqref="F5:V5 AC5:AS5">
      <formula1>0</formula1>
      <formula2>0</formula2>
    </dataValidation>
    <dataValidation allowBlank="1" showInputMessage="1" showErrorMessage="1" promptTitle="Evaluation en CCF de l'unité" prompt="Elle doit avoir lieu dans la premier semestre de la Première" sqref="AX4:BE4"/>
  </dataValidations>
  <printOptions horizontalCentered="1" verticalCentered="1"/>
  <pageMargins left="0.4724409448818898" right="0.5118110236220472" top="0.5118110236220472" bottom="0.7480314960629921" header="0.31496062992125984" footer="0.5118110236220472"/>
  <pageSetup fitToHeight="1" fitToWidth="1" horizontalDpi="300" verticalDpi="300" orientation="landscape" paperSize="9" scale="60" r:id="rId4"/>
  <headerFooter alignWithMargins="0">
    <oddHeader>&amp;LAcadémie d'Aix-Marseille&amp;C&amp;"Arial,Gras"&amp;14SUIVI DES ACQUIS ET ORGANISATION DES EVALUATIONS</oddHeader>
    <oddFooter>&amp;L&amp;8&amp;F&amp;CPage 6&amp;R&amp;8&amp;D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showGridLines="0" defaultGridColor="0" zoomScale="72" zoomScaleNormal="72" zoomScalePageLayoutView="0" colorId="8" workbookViewId="0" topLeftCell="A1">
      <selection activeCell="A1" sqref="A1:B3"/>
    </sheetView>
  </sheetViews>
  <sheetFormatPr defaultColWidth="10.28125" defaultRowHeight="12.75"/>
  <cols>
    <col min="1" max="1" width="21.8515625" style="514" customWidth="1"/>
    <col min="2" max="2" width="10.421875" style="514" customWidth="1"/>
    <col min="3" max="14" width="8.7109375" style="517" customWidth="1"/>
    <col min="15" max="15" width="12.28125" style="556" bestFit="1" customWidth="1"/>
    <col min="16" max="20" width="7.421875" style="556" customWidth="1"/>
    <col min="21" max="21" width="7.28125" style="556" customWidth="1"/>
    <col min="22" max="22" width="14.28125" style="556" customWidth="1"/>
    <col min="23" max="26" width="10.28125" style="556" customWidth="1"/>
    <col min="27" max="16384" width="10.28125" style="514" customWidth="1"/>
  </cols>
  <sheetData>
    <row r="1" spans="1:26" s="496" customFormat="1" ht="21" customHeight="1" thickBot="1">
      <c r="A1" s="1139" t="str">
        <f>Menu!D19</f>
        <v>LP Alpes et Durance - Quartier La Robeyere 05200 Embrun</v>
      </c>
      <c r="B1" s="1140"/>
      <c r="C1" s="1117" t="s">
        <v>159</v>
      </c>
      <c r="D1" s="1118"/>
      <c r="E1" s="1118"/>
      <c r="F1" s="1118"/>
      <c r="G1" s="1118"/>
      <c r="H1" s="1118"/>
      <c r="I1" s="1118"/>
      <c r="J1" s="1118"/>
      <c r="K1" s="1118"/>
      <c r="L1" s="1118"/>
      <c r="M1" s="1118"/>
      <c r="N1" s="1118"/>
      <c r="O1" s="1119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</row>
    <row r="2" spans="1:26" s="497" customFormat="1" ht="21" customHeight="1">
      <c r="A2" s="1141"/>
      <c r="B2" s="1142"/>
      <c r="C2" s="1120" t="s">
        <v>160</v>
      </c>
      <c r="D2" s="1121"/>
      <c r="E2" s="1122"/>
      <c r="F2" s="1120" t="s">
        <v>161</v>
      </c>
      <c r="G2" s="1121"/>
      <c r="H2" s="1121"/>
      <c r="I2" s="1121"/>
      <c r="J2" s="1121"/>
      <c r="K2" s="1122"/>
      <c r="L2" s="1120" t="s">
        <v>162</v>
      </c>
      <c r="M2" s="1121"/>
      <c r="N2" s="1122"/>
      <c r="O2" s="1132" t="s">
        <v>163</v>
      </c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</row>
    <row r="3" spans="1:26" s="497" customFormat="1" ht="26.25" customHeight="1" thickBot="1">
      <c r="A3" s="1143"/>
      <c r="B3" s="1144"/>
      <c r="C3" s="1123" t="s">
        <v>164</v>
      </c>
      <c r="D3" s="1124"/>
      <c r="E3" s="1125"/>
      <c r="F3" s="1126" t="s">
        <v>165</v>
      </c>
      <c r="G3" s="1127"/>
      <c r="H3" s="1135" t="s">
        <v>50</v>
      </c>
      <c r="I3" s="1124"/>
      <c r="J3" s="1136"/>
      <c r="K3" s="498"/>
      <c r="L3" s="1123" t="s">
        <v>166</v>
      </c>
      <c r="M3" s="1124"/>
      <c r="N3" s="1125"/>
      <c r="O3" s="1133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</row>
    <row r="4" spans="1:26" s="497" customFormat="1" ht="27.75" customHeight="1" thickBot="1">
      <c r="A4" s="584" t="s">
        <v>37</v>
      </c>
      <c r="B4" s="583" t="s">
        <v>167</v>
      </c>
      <c r="C4" s="499">
        <v>2</v>
      </c>
      <c r="D4" s="500">
        <v>2</v>
      </c>
      <c r="E4" s="501">
        <v>4</v>
      </c>
      <c r="F4" s="499">
        <v>4</v>
      </c>
      <c r="G4" s="500">
        <v>4</v>
      </c>
      <c r="H4" s="502" t="s">
        <v>168</v>
      </c>
      <c r="I4" s="503" t="s">
        <v>168</v>
      </c>
      <c r="J4" s="504" t="s">
        <v>169</v>
      </c>
      <c r="K4" s="501">
        <v>9</v>
      </c>
      <c r="L4" s="499">
        <v>2</v>
      </c>
      <c r="M4" s="500">
        <v>2</v>
      </c>
      <c r="N4" s="501">
        <v>4</v>
      </c>
      <c r="O4" s="1133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</row>
    <row r="5" spans="1:26" ht="106.5" customHeight="1" thickBot="1">
      <c r="A5" s="1145" t="str">
        <f>OrgEnsHebdo!J2</f>
        <v>2013 / 2015</v>
      </c>
      <c r="B5" s="1146"/>
      <c r="C5" s="505" t="s">
        <v>178</v>
      </c>
      <c r="D5" s="506" t="s">
        <v>179</v>
      </c>
      <c r="E5" s="507" t="s">
        <v>160</v>
      </c>
      <c r="F5" s="505" t="s">
        <v>170</v>
      </c>
      <c r="G5" s="506" t="s">
        <v>171</v>
      </c>
      <c r="H5" s="508" t="s">
        <v>172</v>
      </c>
      <c r="I5" s="509" t="s">
        <v>173</v>
      </c>
      <c r="J5" s="510" t="s">
        <v>174</v>
      </c>
      <c r="K5" s="507" t="s">
        <v>161</v>
      </c>
      <c r="L5" s="505" t="s">
        <v>178</v>
      </c>
      <c r="M5" s="506" t="s">
        <v>179</v>
      </c>
      <c r="N5" s="511" t="s">
        <v>162</v>
      </c>
      <c r="O5" s="1134"/>
      <c r="P5" s="512"/>
      <c r="Q5" s="512"/>
      <c r="R5" s="512"/>
      <c r="S5" s="513"/>
      <c r="T5" s="513"/>
      <c r="U5" s="512"/>
      <c r="V5" s="512"/>
      <c r="W5" s="512"/>
      <c r="X5" s="512"/>
      <c r="Y5" s="512"/>
      <c r="Z5" s="512"/>
    </row>
    <row r="6" spans="1:26" s="519" customFormat="1" ht="18" customHeight="1" thickBot="1">
      <c r="A6" s="515" t="s">
        <v>158</v>
      </c>
      <c r="B6" s="516" t="s">
        <v>25</v>
      </c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</row>
    <row r="7" spans="1:26" s="497" customFormat="1" ht="21" customHeight="1">
      <c r="A7" s="520">
        <f>'Suivi classe'!C6</f>
        <v>0</v>
      </c>
      <c r="B7" s="521">
        <v>1</v>
      </c>
      <c r="C7" s="522"/>
      <c r="D7" s="523"/>
      <c r="E7" s="524">
        <f>IF(C7&gt;0,(C7+D7)/2,"")</f>
      </c>
      <c r="F7" s="525"/>
      <c r="G7" s="526"/>
      <c r="H7" s="525"/>
      <c r="I7" s="527"/>
      <c r="J7" s="526"/>
      <c r="K7" s="528">
        <f>IF(F7&gt;0,((F7*4)+(G7*4)+(H7+I7+J7))/9,"")</f>
      </c>
      <c r="L7" s="529"/>
      <c r="M7" s="530"/>
      <c r="N7" s="528">
        <f>IF(L7&gt;0,(L7+M7)/2,"")</f>
      </c>
      <c r="O7" s="531">
        <f>IF(C7&gt;0,((E7*4)+(K7*9)+(L7*4))/17,"")</f>
      </c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</row>
    <row r="8" spans="1:26" s="497" customFormat="1" ht="21" customHeight="1">
      <c r="A8" s="532">
        <f>'Suivi classe'!C7</f>
        <v>0</v>
      </c>
      <c r="B8" s="533">
        <v>2</v>
      </c>
      <c r="C8" s="534"/>
      <c r="D8" s="535"/>
      <c r="E8" s="536">
        <f>IF(C8&gt;0,(C8+D8)/2,"")</f>
      </c>
      <c r="F8" s="537"/>
      <c r="G8" s="538"/>
      <c r="H8" s="537"/>
      <c r="I8" s="539"/>
      <c r="J8" s="538"/>
      <c r="K8" s="540">
        <f>IF(F8&gt;0,((F8*4)+(G8*4)+(H8+I8+J8))/9,"")</f>
      </c>
      <c r="L8" s="541"/>
      <c r="M8" s="542"/>
      <c r="N8" s="536">
        <f>IF(L8&gt;0,(L8+M8)/2,"")</f>
      </c>
      <c r="O8" s="543">
        <f>IF(C8&gt;0,((E8*4)+(K8*9)+(L8*4))/17,"")</f>
      </c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</row>
    <row r="9" spans="1:26" s="497" customFormat="1" ht="21" customHeight="1">
      <c r="A9" s="532">
        <f>'Suivi classe'!C8</f>
        <v>0</v>
      </c>
      <c r="B9" s="533">
        <v>3</v>
      </c>
      <c r="C9" s="534"/>
      <c r="D9" s="535"/>
      <c r="E9" s="536">
        <f>IF(C9&gt;0,(C9+D9)/2,"")</f>
      </c>
      <c r="F9" s="537"/>
      <c r="G9" s="538"/>
      <c r="H9" s="537"/>
      <c r="I9" s="539"/>
      <c r="J9" s="538"/>
      <c r="K9" s="540">
        <f>IF(F9&gt;0,((F9*4)+(G9*4)+(H9+I9+J9))/9,"")</f>
      </c>
      <c r="L9" s="541"/>
      <c r="M9" s="542"/>
      <c r="N9" s="540">
        <f>IF(L9&gt;0,(L9+M9)/2,"")</f>
      </c>
      <c r="O9" s="543">
        <f>IF(C9&gt;0,((E9*4)+(K9*9)+(L9*4))/17,"")</f>
      </c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</row>
    <row r="10" spans="1:26" s="497" customFormat="1" ht="21" customHeight="1">
      <c r="A10" s="532">
        <f>'Suivi classe'!C9</f>
        <v>0</v>
      </c>
      <c r="B10" s="533">
        <v>4</v>
      </c>
      <c r="C10" s="534"/>
      <c r="D10" s="544"/>
      <c r="E10" s="536">
        <f>IF(C10&gt;0,(C10+D10)/2,"")</f>
      </c>
      <c r="F10" s="537"/>
      <c r="G10" s="538"/>
      <c r="H10" s="537"/>
      <c r="I10" s="539"/>
      <c r="J10" s="538"/>
      <c r="K10" s="540">
        <f>IF(F10&gt;0,((F10*4)+(G10*4)+(H10+I10+J10))/9,"")</f>
      </c>
      <c r="L10" s="541"/>
      <c r="M10" s="542"/>
      <c r="N10" s="540">
        <f>IF(L10&gt;0,(L10+M10)/2,"")</f>
      </c>
      <c r="O10" s="543">
        <f>IF(C10&gt;0,((E10*4)+(K10*9)+(L10*4))/17,"")</f>
      </c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18"/>
    </row>
    <row r="11" spans="1:26" s="497" customFormat="1" ht="21" customHeight="1">
      <c r="A11" s="532">
        <f>'Suivi classe'!C10</f>
        <v>0</v>
      </c>
      <c r="B11" s="533">
        <v>5</v>
      </c>
      <c r="C11" s="534"/>
      <c r="D11" s="544"/>
      <c r="E11" s="536">
        <f aca="true" t="shared" si="0" ref="E11:E17">IF(C11&gt;0,(C11+D11)/2,"")</f>
      </c>
      <c r="F11" s="537"/>
      <c r="G11" s="538"/>
      <c r="H11" s="537"/>
      <c r="I11" s="539"/>
      <c r="J11" s="538"/>
      <c r="K11" s="540">
        <f aca="true" t="shared" si="1" ref="K11:K18">IF(F11&gt;0,((F11*4)+(G11*4)+(H11+I11+J11))/9,"")</f>
      </c>
      <c r="L11" s="541"/>
      <c r="M11" s="542"/>
      <c r="N11" s="536">
        <f aca="true" t="shared" si="2" ref="N11:N18">IF(L11&gt;0,(L11+M11)/2,"")</f>
      </c>
      <c r="O11" s="543">
        <f aca="true" t="shared" si="3" ref="O11:O18">IF(C11&gt;0,((E11*4)+(K11*9)+(L11*4))/17,"")</f>
      </c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</row>
    <row r="12" spans="1:26" s="497" customFormat="1" ht="21" customHeight="1">
      <c r="A12" s="532">
        <f>'Suivi classe'!C11</f>
        <v>0</v>
      </c>
      <c r="B12" s="533">
        <v>6</v>
      </c>
      <c r="C12" s="534"/>
      <c r="D12" s="544"/>
      <c r="E12" s="536">
        <f t="shared" si="0"/>
      </c>
      <c r="F12" s="537"/>
      <c r="G12" s="538"/>
      <c r="H12" s="537"/>
      <c r="I12" s="539"/>
      <c r="J12" s="538"/>
      <c r="K12" s="540">
        <f t="shared" si="1"/>
      </c>
      <c r="L12" s="541"/>
      <c r="M12" s="542"/>
      <c r="N12" s="540">
        <f t="shared" si="2"/>
      </c>
      <c r="O12" s="543">
        <f t="shared" si="3"/>
      </c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</row>
    <row r="13" spans="1:26" s="497" customFormat="1" ht="21" customHeight="1">
      <c r="A13" s="532">
        <f>'Suivi classe'!C12</f>
        <v>0</v>
      </c>
      <c r="B13" s="533">
        <v>7</v>
      </c>
      <c r="C13" s="534"/>
      <c r="D13" s="544"/>
      <c r="E13" s="540">
        <f t="shared" si="0"/>
      </c>
      <c r="F13" s="537"/>
      <c r="G13" s="538"/>
      <c r="H13" s="537"/>
      <c r="I13" s="539"/>
      <c r="J13" s="538"/>
      <c r="K13" s="540">
        <f t="shared" si="1"/>
      </c>
      <c r="L13" s="541"/>
      <c r="M13" s="542"/>
      <c r="N13" s="540">
        <f t="shared" si="2"/>
      </c>
      <c r="O13" s="545">
        <f t="shared" si="3"/>
      </c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</row>
    <row r="14" spans="1:26" s="497" customFormat="1" ht="21" customHeight="1">
      <c r="A14" s="532">
        <f>'Suivi classe'!C13</f>
        <v>0</v>
      </c>
      <c r="B14" s="533">
        <v>8</v>
      </c>
      <c r="C14" s="534"/>
      <c r="D14" s="544"/>
      <c r="E14" s="536">
        <f t="shared" si="0"/>
      </c>
      <c r="F14" s="537"/>
      <c r="G14" s="538"/>
      <c r="H14" s="537"/>
      <c r="I14" s="539"/>
      <c r="J14" s="538"/>
      <c r="K14" s="540">
        <f t="shared" si="1"/>
      </c>
      <c r="L14" s="541"/>
      <c r="M14" s="542"/>
      <c r="N14" s="540">
        <f t="shared" si="2"/>
      </c>
      <c r="O14" s="545">
        <f t="shared" si="3"/>
      </c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</row>
    <row r="15" spans="1:26" s="497" customFormat="1" ht="21" customHeight="1">
      <c r="A15" s="532">
        <f>'Suivi classe'!C14</f>
        <v>0</v>
      </c>
      <c r="B15" s="533">
        <v>9</v>
      </c>
      <c r="C15" s="534"/>
      <c r="D15" s="544"/>
      <c r="E15" s="536">
        <f t="shared" si="0"/>
      </c>
      <c r="F15" s="537"/>
      <c r="G15" s="538"/>
      <c r="H15" s="537"/>
      <c r="I15" s="539"/>
      <c r="J15" s="538"/>
      <c r="K15" s="540">
        <f t="shared" si="1"/>
      </c>
      <c r="L15" s="541"/>
      <c r="M15" s="542"/>
      <c r="N15" s="540">
        <f t="shared" si="2"/>
      </c>
      <c r="O15" s="545">
        <f t="shared" si="3"/>
      </c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</row>
    <row r="16" spans="1:26" s="497" customFormat="1" ht="21" customHeight="1">
      <c r="A16" s="532">
        <f>'Suivi classe'!C15</f>
        <v>0</v>
      </c>
      <c r="B16" s="533">
        <v>10</v>
      </c>
      <c r="C16" s="534"/>
      <c r="D16" s="535"/>
      <c r="E16" s="540">
        <f t="shared" si="0"/>
      </c>
      <c r="F16" s="537"/>
      <c r="G16" s="538"/>
      <c r="H16" s="537"/>
      <c r="I16" s="539"/>
      <c r="J16" s="538"/>
      <c r="K16" s="536">
        <f t="shared" si="1"/>
      </c>
      <c r="L16" s="541"/>
      <c r="M16" s="542"/>
      <c r="N16" s="540">
        <f t="shared" si="2"/>
      </c>
      <c r="O16" s="545">
        <f t="shared" si="3"/>
      </c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</row>
    <row r="17" spans="1:26" s="497" customFormat="1" ht="21" customHeight="1">
      <c r="A17" s="532">
        <f>'Suivi classe'!C16</f>
        <v>0</v>
      </c>
      <c r="B17" s="533">
        <v>11</v>
      </c>
      <c r="C17" s="534"/>
      <c r="D17" s="535"/>
      <c r="E17" s="536">
        <f t="shared" si="0"/>
      </c>
      <c r="F17" s="537"/>
      <c r="G17" s="538"/>
      <c r="H17" s="537"/>
      <c r="I17" s="539"/>
      <c r="J17" s="538"/>
      <c r="K17" s="540">
        <f t="shared" si="1"/>
      </c>
      <c r="L17" s="541"/>
      <c r="M17" s="542"/>
      <c r="N17" s="540">
        <f t="shared" si="2"/>
      </c>
      <c r="O17" s="545">
        <f t="shared" si="3"/>
      </c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</row>
    <row r="18" spans="1:26" s="497" customFormat="1" ht="21" customHeight="1" thickBot="1">
      <c r="A18" s="546">
        <f>'Suivi classe'!C20</f>
        <v>0</v>
      </c>
      <c r="B18" s="547">
        <v>12</v>
      </c>
      <c r="C18" s="548"/>
      <c r="D18" s="582"/>
      <c r="E18" s="550">
        <f>IF(C18&gt;0,(C18+D18)/2,"")</f>
      </c>
      <c r="F18" s="551"/>
      <c r="G18" s="549"/>
      <c r="H18" s="551"/>
      <c r="I18" s="552"/>
      <c r="J18" s="549"/>
      <c r="K18" s="550">
        <f t="shared" si="1"/>
      </c>
      <c r="L18" s="553"/>
      <c r="M18" s="554"/>
      <c r="N18" s="550">
        <f t="shared" si="2"/>
      </c>
      <c r="O18" s="555">
        <f t="shared" si="3"/>
      </c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</row>
    <row r="19" spans="3:35" ht="12" thickBot="1">
      <c r="C19" s="556"/>
      <c r="D19" s="556"/>
      <c r="E19" s="556"/>
      <c r="F19" s="556"/>
      <c r="G19" s="556"/>
      <c r="H19" s="556"/>
      <c r="I19" s="556"/>
      <c r="J19" s="556"/>
      <c r="K19" s="556"/>
      <c r="L19" s="557"/>
      <c r="M19" s="557"/>
      <c r="N19" s="556"/>
      <c r="AA19" s="556"/>
      <c r="AB19" s="556"/>
      <c r="AC19" s="556"/>
      <c r="AD19" s="556"/>
      <c r="AE19" s="556"/>
      <c r="AF19" s="556"/>
      <c r="AG19" s="556"/>
      <c r="AH19" s="556"/>
      <c r="AI19" s="556"/>
    </row>
    <row r="20" spans="1:35" ht="12.75">
      <c r="A20" s="1137" t="s">
        <v>175</v>
      </c>
      <c r="B20" s="1138"/>
      <c r="C20" s="558">
        <f aca="true" t="shared" si="4" ref="C20:O20">MIN(C7:C18)</f>
        <v>0</v>
      </c>
      <c r="D20" s="559">
        <f t="shared" si="4"/>
        <v>0</v>
      </c>
      <c r="E20" s="560">
        <f t="shared" si="4"/>
        <v>0</v>
      </c>
      <c r="F20" s="558">
        <f t="shared" si="4"/>
        <v>0</v>
      </c>
      <c r="G20" s="559">
        <f t="shared" si="4"/>
        <v>0</v>
      </c>
      <c r="H20" s="558">
        <f t="shared" si="4"/>
        <v>0</v>
      </c>
      <c r="I20" s="561">
        <f t="shared" si="4"/>
        <v>0</v>
      </c>
      <c r="J20" s="559">
        <f t="shared" si="4"/>
        <v>0</v>
      </c>
      <c r="K20" s="560">
        <f t="shared" si="4"/>
        <v>0</v>
      </c>
      <c r="L20" s="562">
        <f t="shared" si="4"/>
        <v>0</v>
      </c>
      <c r="M20" s="563">
        <f t="shared" si="4"/>
        <v>0</v>
      </c>
      <c r="N20" s="564">
        <f t="shared" si="4"/>
        <v>0</v>
      </c>
      <c r="O20" s="565">
        <f t="shared" si="4"/>
        <v>0</v>
      </c>
      <c r="AA20" s="556"/>
      <c r="AB20" s="556"/>
      <c r="AC20" s="556"/>
      <c r="AD20" s="556"/>
      <c r="AE20" s="556"/>
      <c r="AF20" s="556"/>
      <c r="AG20" s="556"/>
      <c r="AH20" s="556"/>
      <c r="AI20" s="556"/>
    </row>
    <row r="21" spans="1:35" ht="12.75">
      <c r="A21" s="1128" t="s">
        <v>176</v>
      </c>
      <c r="B21" s="1129"/>
      <c r="C21" s="566">
        <f aca="true" t="shared" si="5" ref="C21:O21">MAX(C7:C18)</f>
        <v>0</v>
      </c>
      <c r="D21" s="567">
        <f t="shared" si="5"/>
        <v>0</v>
      </c>
      <c r="E21" s="568">
        <f t="shared" si="5"/>
        <v>0</v>
      </c>
      <c r="F21" s="566">
        <f t="shared" si="5"/>
        <v>0</v>
      </c>
      <c r="G21" s="567">
        <f t="shared" si="5"/>
        <v>0</v>
      </c>
      <c r="H21" s="566">
        <f t="shared" si="5"/>
        <v>0</v>
      </c>
      <c r="I21" s="569">
        <f t="shared" si="5"/>
        <v>0</v>
      </c>
      <c r="J21" s="567">
        <f t="shared" si="5"/>
        <v>0</v>
      </c>
      <c r="K21" s="568">
        <f t="shared" si="5"/>
        <v>0</v>
      </c>
      <c r="L21" s="570">
        <f t="shared" si="5"/>
        <v>0</v>
      </c>
      <c r="M21" s="571">
        <f t="shared" si="5"/>
        <v>0</v>
      </c>
      <c r="N21" s="572">
        <f t="shared" si="5"/>
        <v>0</v>
      </c>
      <c r="O21" s="573">
        <f t="shared" si="5"/>
        <v>0</v>
      </c>
      <c r="AA21" s="556"/>
      <c r="AB21" s="556"/>
      <c r="AC21" s="556"/>
      <c r="AD21" s="556"/>
      <c r="AE21" s="556"/>
      <c r="AF21" s="556"/>
      <c r="AG21" s="556"/>
      <c r="AH21" s="556"/>
      <c r="AI21" s="556"/>
    </row>
    <row r="22" spans="1:35" ht="13.5" thickBot="1">
      <c r="A22" s="1130" t="s">
        <v>177</v>
      </c>
      <c r="B22" s="1131"/>
      <c r="C22" s="574" t="e">
        <f aca="true" t="shared" si="6" ref="C22:O22">AVERAGE(C7:C18)</f>
        <v>#DIV/0!</v>
      </c>
      <c r="D22" s="575" t="e">
        <f t="shared" si="6"/>
        <v>#DIV/0!</v>
      </c>
      <c r="E22" s="576" t="e">
        <f t="shared" si="6"/>
        <v>#DIV/0!</v>
      </c>
      <c r="F22" s="574" t="e">
        <f t="shared" si="6"/>
        <v>#DIV/0!</v>
      </c>
      <c r="G22" s="575" t="e">
        <f t="shared" si="6"/>
        <v>#DIV/0!</v>
      </c>
      <c r="H22" s="574" t="e">
        <f t="shared" si="6"/>
        <v>#DIV/0!</v>
      </c>
      <c r="I22" s="577" t="e">
        <f t="shared" si="6"/>
        <v>#DIV/0!</v>
      </c>
      <c r="J22" s="575" t="e">
        <f t="shared" si="6"/>
        <v>#DIV/0!</v>
      </c>
      <c r="K22" s="576" t="e">
        <f t="shared" si="6"/>
        <v>#DIV/0!</v>
      </c>
      <c r="L22" s="578" t="e">
        <f t="shared" si="6"/>
        <v>#DIV/0!</v>
      </c>
      <c r="M22" s="579" t="e">
        <f t="shared" si="6"/>
        <v>#DIV/0!</v>
      </c>
      <c r="N22" s="580" t="e">
        <f t="shared" si="6"/>
        <v>#DIV/0!</v>
      </c>
      <c r="O22" s="581" t="e">
        <f t="shared" si="6"/>
        <v>#DIV/0!</v>
      </c>
      <c r="AA22" s="556"/>
      <c r="AB22" s="556"/>
      <c r="AC22" s="556"/>
      <c r="AD22" s="556"/>
      <c r="AE22" s="556"/>
      <c r="AF22" s="556"/>
      <c r="AG22" s="556"/>
      <c r="AH22" s="556"/>
      <c r="AI22" s="556"/>
    </row>
    <row r="23" spans="27:35" ht="12.75">
      <c r="AA23" s="556"/>
      <c r="AB23" s="556"/>
      <c r="AC23" s="556"/>
      <c r="AD23" s="556"/>
      <c r="AE23" s="556"/>
      <c r="AF23" s="556"/>
      <c r="AG23" s="556"/>
      <c r="AH23" s="556"/>
      <c r="AI23" s="556"/>
    </row>
    <row r="24" spans="27:35" ht="12.75">
      <c r="AA24" s="556"/>
      <c r="AB24" s="556"/>
      <c r="AC24" s="556"/>
      <c r="AD24" s="556"/>
      <c r="AE24" s="556"/>
      <c r="AF24" s="556"/>
      <c r="AG24" s="556"/>
      <c r="AH24" s="556"/>
      <c r="AI24" s="556"/>
    </row>
    <row r="25" spans="27:35" ht="12.75">
      <c r="AA25" s="556"/>
      <c r="AB25" s="556"/>
      <c r="AC25" s="556"/>
      <c r="AD25" s="556"/>
      <c r="AE25" s="556"/>
      <c r="AF25" s="556"/>
      <c r="AG25" s="556"/>
      <c r="AH25" s="556"/>
      <c r="AI25" s="556"/>
    </row>
    <row r="26" spans="27:35" ht="12.75">
      <c r="AA26" s="556"/>
      <c r="AB26" s="556"/>
      <c r="AC26" s="556"/>
      <c r="AD26" s="556"/>
      <c r="AE26" s="556"/>
      <c r="AF26" s="556"/>
      <c r="AG26" s="556"/>
      <c r="AH26" s="556"/>
      <c r="AI26" s="556"/>
    </row>
    <row r="27" spans="27:35" ht="12.75">
      <c r="AA27" s="556"/>
      <c r="AB27" s="556"/>
      <c r="AC27" s="556"/>
      <c r="AD27" s="556"/>
      <c r="AE27" s="556"/>
      <c r="AF27" s="556"/>
      <c r="AG27" s="556"/>
      <c r="AH27" s="556"/>
      <c r="AI27" s="556"/>
    </row>
    <row r="28" spans="27:35" ht="12.75">
      <c r="AA28" s="556"/>
      <c r="AB28" s="556"/>
      <c r="AC28" s="556"/>
      <c r="AD28" s="556"/>
      <c r="AE28" s="556"/>
      <c r="AF28" s="556"/>
      <c r="AG28" s="556"/>
      <c r="AH28" s="556"/>
      <c r="AI28" s="556"/>
    </row>
    <row r="29" spans="27:35" ht="12.75">
      <c r="AA29" s="556"/>
      <c r="AB29" s="556"/>
      <c r="AC29" s="556"/>
      <c r="AD29" s="556"/>
      <c r="AE29" s="556"/>
      <c r="AF29" s="556"/>
      <c r="AG29" s="556"/>
      <c r="AH29" s="556"/>
      <c r="AI29" s="556"/>
    </row>
    <row r="30" spans="27:35" ht="12.75">
      <c r="AA30" s="556"/>
      <c r="AB30" s="556"/>
      <c r="AC30" s="556"/>
      <c r="AD30" s="556"/>
      <c r="AE30" s="556"/>
      <c r="AF30" s="556"/>
      <c r="AG30" s="556"/>
      <c r="AH30" s="556"/>
      <c r="AI30" s="556"/>
    </row>
    <row r="31" spans="27:35" ht="12.75">
      <c r="AA31" s="556"/>
      <c r="AB31" s="556"/>
      <c r="AC31" s="556"/>
      <c r="AD31" s="556"/>
      <c r="AE31" s="556"/>
      <c r="AF31" s="556"/>
      <c r="AG31" s="556"/>
      <c r="AH31" s="556"/>
      <c r="AI31" s="556"/>
    </row>
    <row r="32" spans="27:35" ht="12.75">
      <c r="AA32" s="556"/>
      <c r="AB32" s="556"/>
      <c r="AC32" s="556"/>
      <c r="AD32" s="556"/>
      <c r="AE32" s="556"/>
      <c r="AF32" s="556"/>
      <c r="AG32" s="556"/>
      <c r="AH32" s="556"/>
      <c r="AI32" s="556"/>
    </row>
    <row r="33" spans="27:35" ht="12.75">
      <c r="AA33" s="556"/>
      <c r="AB33" s="556"/>
      <c r="AC33" s="556"/>
      <c r="AD33" s="556"/>
      <c r="AE33" s="556"/>
      <c r="AF33" s="556"/>
      <c r="AG33" s="556"/>
      <c r="AH33" s="556"/>
      <c r="AI33" s="556"/>
    </row>
    <row r="34" spans="27:35" ht="12.75">
      <c r="AA34" s="556"/>
      <c r="AB34" s="556"/>
      <c r="AC34" s="556"/>
      <c r="AD34" s="556"/>
      <c r="AE34" s="556"/>
      <c r="AF34" s="556"/>
      <c r="AG34" s="556"/>
      <c r="AH34" s="556"/>
      <c r="AI34" s="556"/>
    </row>
    <row r="35" spans="27:35" ht="12.75">
      <c r="AA35" s="556"/>
      <c r="AB35" s="556"/>
      <c r="AC35" s="556"/>
      <c r="AD35" s="556"/>
      <c r="AE35" s="556"/>
      <c r="AF35" s="556"/>
      <c r="AG35" s="556"/>
      <c r="AH35" s="556"/>
      <c r="AI35" s="556"/>
    </row>
    <row r="36" spans="27:35" ht="12.75">
      <c r="AA36" s="556"/>
      <c r="AB36" s="556"/>
      <c r="AC36" s="556"/>
      <c r="AD36" s="556"/>
      <c r="AE36" s="556"/>
      <c r="AF36" s="556"/>
      <c r="AG36" s="556"/>
      <c r="AH36" s="556"/>
      <c r="AI36" s="556"/>
    </row>
    <row r="37" spans="27:35" ht="12.75">
      <c r="AA37" s="556"/>
      <c r="AB37" s="556"/>
      <c r="AC37" s="556"/>
      <c r="AD37" s="556"/>
      <c r="AE37" s="556"/>
      <c r="AF37" s="556"/>
      <c r="AG37" s="556"/>
      <c r="AH37" s="556"/>
      <c r="AI37" s="556"/>
    </row>
    <row r="38" spans="27:35" ht="12.75">
      <c r="AA38" s="556"/>
      <c r="AB38" s="556"/>
      <c r="AC38" s="556"/>
      <c r="AD38" s="556"/>
      <c r="AE38" s="556"/>
      <c r="AF38" s="556"/>
      <c r="AG38" s="556"/>
      <c r="AH38" s="556"/>
      <c r="AI38" s="556"/>
    </row>
    <row r="39" spans="27:35" ht="12.75">
      <c r="AA39" s="556"/>
      <c r="AB39" s="556"/>
      <c r="AC39" s="556"/>
      <c r="AD39" s="556"/>
      <c r="AE39" s="556"/>
      <c r="AF39" s="556"/>
      <c r="AG39" s="556"/>
      <c r="AH39" s="556"/>
      <c r="AI39" s="556"/>
    </row>
    <row r="40" spans="27:35" ht="12.75">
      <c r="AA40" s="556"/>
      <c r="AB40" s="556"/>
      <c r="AC40" s="556"/>
      <c r="AD40" s="556"/>
      <c r="AE40" s="556"/>
      <c r="AF40" s="556"/>
      <c r="AG40" s="556"/>
      <c r="AH40" s="556"/>
      <c r="AI40" s="556"/>
    </row>
    <row r="41" spans="27:35" ht="12.75">
      <c r="AA41" s="556"/>
      <c r="AB41" s="556"/>
      <c r="AC41" s="556"/>
      <c r="AD41" s="556"/>
      <c r="AE41" s="556"/>
      <c r="AF41" s="556"/>
      <c r="AG41" s="556"/>
      <c r="AH41" s="556"/>
      <c r="AI41" s="556"/>
    </row>
    <row r="42" spans="27:35" ht="12.75">
      <c r="AA42" s="556"/>
      <c r="AB42" s="556"/>
      <c r="AC42" s="556"/>
      <c r="AD42" s="556"/>
      <c r="AE42" s="556"/>
      <c r="AF42" s="556"/>
      <c r="AG42" s="556"/>
      <c r="AH42" s="556"/>
      <c r="AI42" s="556"/>
    </row>
    <row r="43" spans="27:35" ht="12.75">
      <c r="AA43" s="556"/>
      <c r="AB43" s="556"/>
      <c r="AC43" s="556"/>
      <c r="AD43" s="556"/>
      <c r="AE43" s="556"/>
      <c r="AF43" s="556"/>
      <c r="AG43" s="556"/>
      <c r="AH43" s="556"/>
      <c r="AI43" s="556"/>
    </row>
    <row r="44" spans="27:35" ht="12.75">
      <c r="AA44" s="556"/>
      <c r="AB44" s="556"/>
      <c r="AC44" s="556"/>
      <c r="AD44" s="556"/>
      <c r="AE44" s="556"/>
      <c r="AF44" s="556"/>
      <c r="AG44" s="556"/>
      <c r="AH44" s="556"/>
      <c r="AI44" s="556"/>
    </row>
    <row r="45" spans="27:35" ht="12.75">
      <c r="AA45" s="556"/>
      <c r="AB45" s="556"/>
      <c r="AC45" s="556"/>
      <c r="AD45" s="556"/>
      <c r="AE45" s="556"/>
      <c r="AF45" s="556"/>
      <c r="AG45" s="556"/>
      <c r="AH45" s="556"/>
      <c r="AI45" s="556"/>
    </row>
    <row r="46" spans="27:35" ht="12.75">
      <c r="AA46" s="556"/>
      <c r="AB46" s="556"/>
      <c r="AC46" s="556"/>
      <c r="AD46" s="556"/>
      <c r="AE46" s="556"/>
      <c r="AF46" s="556"/>
      <c r="AG46" s="556"/>
      <c r="AH46" s="556"/>
      <c r="AI46" s="556"/>
    </row>
    <row r="47" spans="27:35" ht="12.75">
      <c r="AA47" s="556"/>
      <c r="AB47" s="556"/>
      <c r="AC47" s="556"/>
      <c r="AD47" s="556"/>
      <c r="AE47" s="556"/>
      <c r="AF47" s="556"/>
      <c r="AG47" s="556"/>
      <c r="AH47" s="556"/>
      <c r="AI47" s="556"/>
    </row>
    <row r="48" spans="27:35" ht="12.75">
      <c r="AA48" s="556"/>
      <c r="AB48" s="556"/>
      <c r="AC48" s="556"/>
      <c r="AD48" s="556"/>
      <c r="AE48" s="556"/>
      <c r="AF48" s="556"/>
      <c r="AG48" s="556"/>
      <c r="AH48" s="556"/>
      <c r="AI48" s="556"/>
    </row>
    <row r="49" spans="27:35" ht="12.75">
      <c r="AA49" s="556"/>
      <c r="AB49" s="556"/>
      <c r="AC49" s="556"/>
      <c r="AD49" s="556"/>
      <c r="AE49" s="556"/>
      <c r="AF49" s="556"/>
      <c r="AG49" s="556"/>
      <c r="AH49" s="556"/>
      <c r="AI49" s="556"/>
    </row>
    <row r="50" spans="27:35" ht="12.75">
      <c r="AA50" s="556"/>
      <c r="AB50" s="556"/>
      <c r="AC50" s="556"/>
      <c r="AD50" s="556"/>
      <c r="AE50" s="556"/>
      <c r="AF50" s="556"/>
      <c r="AG50" s="556"/>
      <c r="AH50" s="556"/>
      <c r="AI50" s="556"/>
    </row>
    <row r="51" spans="27:35" ht="12.75">
      <c r="AA51" s="556"/>
      <c r="AB51" s="556"/>
      <c r="AC51" s="556"/>
      <c r="AD51" s="556"/>
      <c r="AE51" s="556"/>
      <c r="AF51" s="556"/>
      <c r="AG51" s="556"/>
      <c r="AH51" s="556"/>
      <c r="AI51" s="556"/>
    </row>
    <row r="52" spans="27:35" ht="12.75">
      <c r="AA52" s="556"/>
      <c r="AB52" s="556"/>
      <c r="AC52" s="556"/>
      <c r="AD52" s="556"/>
      <c r="AE52" s="556"/>
      <c r="AF52" s="556"/>
      <c r="AG52" s="556"/>
      <c r="AH52" s="556"/>
      <c r="AI52" s="556"/>
    </row>
    <row r="53" spans="27:35" ht="12.75">
      <c r="AA53" s="556"/>
      <c r="AB53" s="556"/>
      <c r="AC53" s="556"/>
      <c r="AD53" s="556"/>
      <c r="AE53" s="556"/>
      <c r="AF53" s="556"/>
      <c r="AG53" s="556"/>
      <c r="AH53" s="556"/>
      <c r="AI53" s="556"/>
    </row>
    <row r="54" spans="27:35" ht="12.75">
      <c r="AA54" s="556"/>
      <c r="AB54" s="556"/>
      <c r="AC54" s="556"/>
      <c r="AD54" s="556"/>
      <c r="AE54" s="556"/>
      <c r="AF54" s="556"/>
      <c r="AG54" s="556"/>
      <c r="AH54" s="556"/>
      <c r="AI54" s="556"/>
    </row>
    <row r="55" spans="27:35" ht="12.75">
      <c r="AA55" s="556"/>
      <c r="AB55" s="556"/>
      <c r="AC55" s="556"/>
      <c r="AD55" s="556"/>
      <c r="AE55" s="556"/>
      <c r="AF55" s="556"/>
      <c r="AG55" s="556"/>
      <c r="AH55" s="556"/>
      <c r="AI55" s="556"/>
    </row>
    <row r="56" spans="27:35" ht="12.75">
      <c r="AA56" s="556"/>
      <c r="AB56" s="556"/>
      <c r="AC56" s="556"/>
      <c r="AD56" s="556"/>
      <c r="AE56" s="556"/>
      <c r="AF56" s="556"/>
      <c r="AG56" s="556"/>
      <c r="AH56" s="556"/>
      <c r="AI56" s="556"/>
    </row>
    <row r="57" spans="27:35" ht="12.75">
      <c r="AA57" s="556"/>
      <c r="AB57" s="556"/>
      <c r="AC57" s="556"/>
      <c r="AD57" s="556"/>
      <c r="AE57" s="556"/>
      <c r="AF57" s="556"/>
      <c r="AG57" s="556"/>
      <c r="AH57" s="556"/>
      <c r="AI57" s="556"/>
    </row>
    <row r="58" spans="27:35" ht="12.75">
      <c r="AA58" s="556"/>
      <c r="AB58" s="556"/>
      <c r="AC58" s="556"/>
      <c r="AD58" s="556"/>
      <c r="AE58" s="556"/>
      <c r="AF58" s="556"/>
      <c r="AG58" s="556"/>
      <c r="AH58" s="556"/>
      <c r="AI58" s="556"/>
    </row>
    <row r="59" spans="27:35" ht="12.75">
      <c r="AA59" s="556"/>
      <c r="AB59" s="556"/>
      <c r="AC59" s="556"/>
      <c r="AD59" s="556"/>
      <c r="AE59" s="556"/>
      <c r="AF59" s="556"/>
      <c r="AG59" s="556"/>
      <c r="AH59" s="556"/>
      <c r="AI59" s="556"/>
    </row>
    <row r="60" spans="27:35" ht="12.75">
      <c r="AA60" s="556"/>
      <c r="AB60" s="556"/>
      <c r="AC60" s="556"/>
      <c r="AD60" s="556"/>
      <c r="AE60" s="556"/>
      <c r="AF60" s="556"/>
      <c r="AG60" s="556"/>
      <c r="AH60" s="556"/>
      <c r="AI60" s="556"/>
    </row>
    <row r="61" spans="27:35" ht="12.75">
      <c r="AA61" s="556"/>
      <c r="AB61" s="556"/>
      <c r="AC61" s="556"/>
      <c r="AD61" s="556"/>
      <c r="AE61" s="556"/>
      <c r="AF61" s="556"/>
      <c r="AG61" s="556"/>
      <c r="AH61" s="556"/>
      <c r="AI61" s="556"/>
    </row>
    <row r="62" spans="27:35" ht="12.75">
      <c r="AA62" s="556"/>
      <c r="AB62" s="556"/>
      <c r="AC62" s="556"/>
      <c r="AD62" s="556"/>
      <c r="AE62" s="556"/>
      <c r="AF62" s="556"/>
      <c r="AG62" s="556"/>
      <c r="AH62" s="556"/>
      <c r="AI62" s="556"/>
    </row>
    <row r="63" spans="27:35" ht="12.75">
      <c r="AA63" s="556"/>
      <c r="AB63" s="556"/>
      <c r="AC63" s="556"/>
      <c r="AD63" s="556"/>
      <c r="AE63" s="556"/>
      <c r="AF63" s="556"/>
      <c r="AG63" s="556"/>
      <c r="AH63" s="556"/>
      <c r="AI63" s="556"/>
    </row>
    <row r="64" spans="27:35" ht="12.75">
      <c r="AA64" s="556"/>
      <c r="AB64" s="556"/>
      <c r="AC64" s="556"/>
      <c r="AD64" s="556"/>
      <c r="AE64" s="556"/>
      <c r="AF64" s="556"/>
      <c r="AG64" s="556"/>
      <c r="AH64" s="556"/>
      <c r="AI64" s="556"/>
    </row>
    <row r="65" spans="27:35" ht="12.75">
      <c r="AA65" s="556"/>
      <c r="AB65" s="556"/>
      <c r="AC65" s="556"/>
      <c r="AD65" s="556"/>
      <c r="AE65" s="556"/>
      <c r="AF65" s="556"/>
      <c r="AG65" s="556"/>
      <c r="AH65" s="556"/>
      <c r="AI65" s="556"/>
    </row>
    <row r="66" spans="27:35" ht="12.75">
      <c r="AA66" s="556"/>
      <c r="AB66" s="556"/>
      <c r="AC66" s="556"/>
      <c r="AD66" s="556"/>
      <c r="AE66" s="556"/>
      <c r="AF66" s="556"/>
      <c r="AG66" s="556"/>
      <c r="AH66" s="556"/>
      <c r="AI66" s="556"/>
    </row>
    <row r="67" spans="27:35" ht="12.75">
      <c r="AA67" s="556"/>
      <c r="AB67" s="556"/>
      <c r="AC67" s="556"/>
      <c r="AD67" s="556"/>
      <c r="AE67" s="556"/>
      <c r="AF67" s="556"/>
      <c r="AG67" s="556"/>
      <c r="AH67" s="556"/>
      <c r="AI67" s="556"/>
    </row>
    <row r="68" spans="27:35" ht="12.75">
      <c r="AA68" s="556"/>
      <c r="AB68" s="556"/>
      <c r="AC68" s="556"/>
      <c r="AD68" s="556"/>
      <c r="AE68" s="556"/>
      <c r="AF68" s="556"/>
      <c r="AG68" s="556"/>
      <c r="AH68" s="556"/>
      <c r="AI68" s="556"/>
    </row>
    <row r="69" spans="27:35" ht="12.75">
      <c r="AA69" s="556"/>
      <c r="AB69" s="556"/>
      <c r="AC69" s="556"/>
      <c r="AD69" s="556"/>
      <c r="AE69" s="556"/>
      <c r="AF69" s="556"/>
      <c r="AG69" s="556"/>
      <c r="AH69" s="556"/>
      <c r="AI69" s="556"/>
    </row>
    <row r="70" spans="27:35" ht="12.75">
      <c r="AA70" s="556"/>
      <c r="AB70" s="556"/>
      <c r="AC70" s="556"/>
      <c r="AD70" s="556"/>
      <c r="AE70" s="556"/>
      <c r="AF70" s="556"/>
      <c r="AG70" s="556"/>
      <c r="AH70" s="556"/>
      <c r="AI70" s="556"/>
    </row>
    <row r="71" spans="27:35" ht="12.75">
      <c r="AA71" s="556"/>
      <c r="AB71" s="556"/>
      <c r="AC71" s="556"/>
      <c r="AD71" s="556"/>
      <c r="AE71" s="556"/>
      <c r="AF71" s="556"/>
      <c r="AG71" s="556"/>
      <c r="AH71" s="556"/>
      <c r="AI71" s="556"/>
    </row>
    <row r="72" spans="27:35" ht="12.75">
      <c r="AA72" s="556"/>
      <c r="AB72" s="556"/>
      <c r="AC72" s="556"/>
      <c r="AD72" s="556"/>
      <c r="AE72" s="556"/>
      <c r="AF72" s="556"/>
      <c r="AG72" s="556"/>
      <c r="AH72" s="556"/>
      <c r="AI72" s="556"/>
    </row>
    <row r="73" spans="27:35" ht="12.75">
      <c r="AA73" s="556"/>
      <c r="AB73" s="556"/>
      <c r="AC73" s="556"/>
      <c r="AD73" s="556"/>
      <c r="AE73" s="556"/>
      <c r="AF73" s="556"/>
      <c r="AG73" s="556"/>
      <c r="AH73" s="556"/>
      <c r="AI73" s="556"/>
    </row>
    <row r="74" spans="27:35" ht="12.75">
      <c r="AA74" s="556"/>
      <c r="AB74" s="556"/>
      <c r="AC74" s="556"/>
      <c r="AD74" s="556"/>
      <c r="AE74" s="556"/>
      <c r="AF74" s="556"/>
      <c r="AG74" s="556"/>
      <c r="AH74" s="556"/>
      <c r="AI74" s="556"/>
    </row>
    <row r="75" spans="27:35" ht="12.75">
      <c r="AA75" s="556"/>
      <c r="AB75" s="556"/>
      <c r="AC75" s="556"/>
      <c r="AD75" s="556"/>
      <c r="AE75" s="556"/>
      <c r="AF75" s="556"/>
      <c r="AG75" s="556"/>
      <c r="AH75" s="556"/>
      <c r="AI75" s="556"/>
    </row>
    <row r="76" spans="27:35" ht="12.75">
      <c r="AA76" s="556"/>
      <c r="AB76" s="556"/>
      <c r="AC76" s="556"/>
      <c r="AD76" s="556"/>
      <c r="AE76" s="556"/>
      <c r="AF76" s="556"/>
      <c r="AG76" s="556"/>
      <c r="AH76" s="556"/>
      <c r="AI76" s="556"/>
    </row>
    <row r="77" spans="27:35" ht="12.75">
      <c r="AA77" s="556"/>
      <c r="AB77" s="556"/>
      <c r="AC77" s="556"/>
      <c r="AD77" s="556"/>
      <c r="AE77" s="556"/>
      <c r="AF77" s="556"/>
      <c r="AG77" s="556"/>
      <c r="AH77" s="556"/>
      <c r="AI77" s="556"/>
    </row>
    <row r="78" spans="27:35" ht="12.75">
      <c r="AA78" s="556"/>
      <c r="AB78" s="556"/>
      <c r="AC78" s="556"/>
      <c r="AD78" s="556"/>
      <c r="AE78" s="556"/>
      <c r="AF78" s="556"/>
      <c r="AG78" s="556"/>
      <c r="AH78" s="556"/>
      <c r="AI78" s="556"/>
    </row>
    <row r="79" spans="27:35" ht="12.75">
      <c r="AA79" s="556"/>
      <c r="AB79" s="556"/>
      <c r="AC79" s="556"/>
      <c r="AD79" s="556"/>
      <c r="AE79" s="556"/>
      <c r="AF79" s="556"/>
      <c r="AG79" s="556"/>
      <c r="AH79" s="556"/>
      <c r="AI79" s="556"/>
    </row>
    <row r="80" spans="27:35" ht="12.75">
      <c r="AA80" s="556"/>
      <c r="AB80" s="556"/>
      <c r="AC80" s="556"/>
      <c r="AD80" s="556"/>
      <c r="AE80" s="556"/>
      <c r="AF80" s="556"/>
      <c r="AG80" s="556"/>
      <c r="AH80" s="556"/>
      <c r="AI80" s="556"/>
    </row>
    <row r="81" spans="27:35" ht="12.75">
      <c r="AA81" s="556"/>
      <c r="AB81" s="556"/>
      <c r="AC81" s="556"/>
      <c r="AD81" s="556"/>
      <c r="AE81" s="556"/>
      <c r="AF81" s="556"/>
      <c r="AG81" s="556"/>
      <c r="AH81" s="556"/>
      <c r="AI81" s="556"/>
    </row>
    <row r="82" spans="27:35" ht="12.75">
      <c r="AA82" s="556"/>
      <c r="AB82" s="556"/>
      <c r="AC82" s="556"/>
      <c r="AD82" s="556"/>
      <c r="AE82" s="556"/>
      <c r="AF82" s="556"/>
      <c r="AG82" s="556"/>
      <c r="AH82" s="556"/>
      <c r="AI82" s="556"/>
    </row>
    <row r="83" spans="27:35" ht="12.75">
      <c r="AA83" s="556"/>
      <c r="AB83" s="556"/>
      <c r="AC83" s="556"/>
      <c r="AD83" s="556"/>
      <c r="AE83" s="556"/>
      <c r="AF83" s="556"/>
      <c r="AG83" s="556"/>
      <c r="AH83" s="556"/>
      <c r="AI83" s="556"/>
    </row>
    <row r="84" spans="27:35" ht="12.75">
      <c r="AA84" s="556"/>
      <c r="AB84" s="556"/>
      <c r="AC84" s="556"/>
      <c r="AD84" s="556"/>
      <c r="AE84" s="556"/>
      <c r="AF84" s="556"/>
      <c r="AG84" s="556"/>
      <c r="AH84" s="556"/>
      <c r="AI84" s="556"/>
    </row>
    <row r="85" spans="27:35" ht="12.75">
      <c r="AA85" s="556"/>
      <c r="AB85" s="556"/>
      <c r="AC85" s="556"/>
      <c r="AD85" s="556"/>
      <c r="AE85" s="556"/>
      <c r="AF85" s="556"/>
      <c r="AG85" s="556"/>
      <c r="AH85" s="556"/>
      <c r="AI85" s="556"/>
    </row>
    <row r="86" spans="27:35" ht="12.75">
      <c r="AA86" s="556"/>
      <c r="AB86" s="556"/>
      <c r="AC86" s="556"/>
      <c r="AD86" s="556"/>
      <c r="AE86" s="556"/>
      <c r="AF86" s="556"/>
      <c r="AG86" s="556"/>
      <c r="AH86" s="556"/>
      <c r="AI86" s="556"/>
    </row>
    <row r="87" spans="27:35" ht="12.75">
      <c r="AA87" s="556"/>
      <c r="AB87" s="556"/>
      <c r="AC87" s="556"/>
      <c r="AD87" s="556"/>
      <c r="AE87" s="556"/>
      <c r="AF87" s="556"/>
      <c r="AG87" s="556"/>
      <c r="AH87" s="556"/>
      <c r="AI87" s="556"/>
    </row>
    <row r="88" spans="27:35" ht="12.75">
      <c r="AA88" s="556"/>
      <c r="AB88" s="556"/>
      <c r="AC88" s="556"/>
      <c r="AD88" s="556"/>
      <c r="AE88" s="556"/>
      <c r="AF88" s="556"/>
      <c r="AG88" s="556"/>
      <c r="AH88" s="556"/>
      <c r="AI88" s="556"/>
    </row>
    <row r="89" spans="27:35" ht="12.75">
      <c r="AA89" s="556"/>
      <c r="AB89" s="556"/>
      <c r="AC89" s="556"/>
      <c r="AD89" s="556"/>
      <c r="AE89" s="556"/>
      <c r="AF89" s="556"/>
      <c r="AG89" s="556"/>
      <c r="AH89" s="556"/>
      <c r="AI89" s="556"/>
    </row>
    <row r="90" spans="27:35" ht="12.75">
      <c r="AA90" s="556"/>
      <c r="AB90" s="556"/>
      <c r="AC90" s="556"/>
      <c r="AD90" s="556"/>
      <c r="AE90" s="556"/>
      <c r="AF90" s="556"/>
      <c r="AG90" s="556"/>
      <c r="AH90" s="556"/>
      <c r="AI90" s="556"/>
    </row>
    <row r="91" spans="27:35" ht="12.75">
      <c r="AA91" s="556"/>
      <c r="AB91" s="556"/>
      <c r="AC91" s="556"/>
      <c r="AD91" s="556"/>
      <c r="AE91" s="556"/>
      <c r="AF91" s="556"/>
      <c r="AG91" s="556"/>
      <c r="AH91" s="556"/>
      <c r="AI91" s="556"/>
    </row>
    <row r="92" spans="27:35" ht="12.75">
      <c r="AA92" s="556"/>
      <c r="AB92" s="556"/>
      <c r="AC92" s="556"/>
      <c r="AD92" s="556"/>
      <c r="AE92" s="556"/>
      <c r="AF92" s="556"/>
      <c r="AG92" s="556"/>
      <c r="AH92" s="556"/>
      <c r="AI92" s="556"/>
    </row>
    <row r="93" spans="27:35" ht="12.75">
      <c r="AA93" s="556"/>
      <c r="AB93" s="556"/>
      <c r="AC93" s="556"/>
      <c r="AD93" s="556"/>
      <c r="AE93" s="556"/>
      <c r="AF93" s="556"/>
      <c r="AG93" s="556"/>
      <c r="AH93" s="556"/>
      <c r="AI93" s="556"/>
    </row>
  </sheetData>
  <sheetProtection/>
  <autoFilter ref="A6:O18"/>
  <mergeCells count="14">
    <mergeCell ref="A21:B21"/>
    <mergeCell ref="A22:B22"/>
    <mergeCell ref="O2:O5"/>
    <mergeCell ref="H3:J3"/>
    <mergeCell ref="L3:N3"/>
    <mergeCell ref="F2:K2"/>
    <mergeCell ref="A20:B20"/>
    <mergeCell ref="A1:B3"/>
    <mergeCell ref="A5:B5"/>
    <mergeCell ref="C2:E2"/>
    <mergeCell ref="C1:O1"/>
    <mergeCell ref="L2:N2"/>
    <mergeCell ref="C3:E3"/>
    <mergeCell ref="F3:G3"/>
  </mergeCells>
  <printOptions horizontalCentered="1"/>
  <pageMargins left="0.56" right="0" top="0.78" bottom="0.6" header="0.2362204724409449" footer="0.22"/>
  <pageSetup fitToHeight="1" fitToWidth="1" horizontalDpi="300" verticalDpi="300" orientation="landscape" paperSize="9" scale="92" r:id="rId1"/>
  <headerFooter alignWithMargins="0">
    <oddHeader>&amp;L&amp;"Arial,Gras"ACADEMIE AIX-MARSEILLE&amp;R
</oddHeader>
    <oddFooter>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" sqref="A1"/>
    </sheetView>
  </sheetViews>
  <sheetFormatPr defaultColWidth="11.421875" defaultRowHeight="12.75"/>
  <cols>
    <col min="1" max="1" width="72.421875" style="1165" customWidth="1"/>
    <col min="2" max="2" width="67.8515625" style="1165" customWidth="1"/>
    <col min="3" max="16384" width="11.421875" style="1165" customWidth="1"/>
  </cols>
  <sheetData>
    <row r="1" spans="1:2" ht="33" customHeight="1">
      <c r="A1" s="1163" t="s">
        <v>222</v>
      </c>
      <c r="B1" s="1164"/>
    </row>
    <row r="2" spans="1:2" ht="20.25">
      <c r="A2" s="1166" t="s">
        <v>223</v>
      </c>
      <c r="B2" s="1167" t="s">
        <v>224</v>
      </c>
    </row>
    <row r="3" spans="1:2" s="1170" customFormat="1" ht="21" customHeight="1">
      <c r="A3" s="1168"/>
      <c r="B3" s="1169" t="s">
        <v>225</v>
      </c>
    </row>
    <row r="4" spans="1:2" s="1170" customFormat="1" ht="21" customHeight="1">
      <c r="A4" s="1168"/>
      <c r="B4" s="1171"/>
    </row>
    <row r="5" spans="1:2" s="1170" customFormat="1" ht="21" customHeight="1">
      <c r="A5" s="1168"/>
      <c r="B5" s="1171"/>
    </row>
    <row r="6" spans="1:2" s="1170" customFormat="1" ht="21" customHeight="1">
      <c r="A6" s="1168"/>
      <c r="B6" s="1171"/>
    </row>
    <row r="7" spans="1:2" s="1170" customFormat="1" ht="21" customHeight="1">
      <c r="A7" s="1168"/>
      <c r="B7" s="1172"/>
    </row>
    <row r="8" spans="1:2" s="1170" customFormat="1" ht="21" customHeight="1">
      <c r="A8" s="1168"/>
      <c r="B8" s="1173" t="s">
        <v>226</v>
      </c>
    </row>
    <row r="9" spans="1:2" s="1170" customFormat="1" ht="21" customHeight="1">
      <c r="A9" s="1168"/>
      <c r="B9" s="1171"/>
    </row>
    <row r="10" spans="1:2" s="1170" customFormat="1" ht="21" customHeight="1">
      <c r="A10" s="1168"/>
      <c r="B10" s="1171"/>
    </row>
    <row r="11" spans="1:2" s="1170" customFormat="1" ht="21.75" customHeight="1">
      <c r="A11" s="1174"/>
      <c r="B11" s="1171"/>
    </row>
    <row r="12" spans="1:2" ht="20.25">
      <c r="A12" s="1175" t="s">
        <v>227</v>
      </c>
      <c r="B12" s="1172"/>
    </row>
    <row r="13" spans="1:2" s="1170" customFormat="1" ht="21" customHeight="1">
      <c r="A13" s="1168"/>
      <c r="B13" s="1173" t="s">
        <v>228</v>
      </c>
    </row>
    <row r="14" spans="1:2" s="1170" customFormat="1" ht="21" customHeight="1">
      <c r="A14" s="1168"/>
      <c r="B14" s="1171"/>
    </row>
    <row r="15" spans="1:2" s="1170" customFormat="1" ht="21" customHeight="1">
      <c r="A15" s="1168"/>
      <c r="B15" s="1171"/>
    </row>
    <row r="16" spans="1:2" s="1170" customFormat="1" ht="21" customHeight="1">
      <c r="A16" s="1168"/>
      <c r="B16" s="1171"/>
    </row>
    <row r="17" spans="1:2" s="1170" customFormat="1" ht="21" customHeight="1">
      <c r="A17" s="1168"/>
      <c r="B17" s="1171"/>
    </row>
    <row r="18" spans="1:2" s="1170" customFormat="1" ht="21" customHeight="1">
      <c r="A18" s="1168"/>
      <c r="B18" s="1172"/>
    </row>
    <row r="19" spans="1:2" s="1170" customFormat="1" ht="21" customHeight="1">
      <c r="A19" s="1168"/>
      <c r="B19" s="1176" t="s">
        <v>229</v>
      </c>
    </row>
    <row r="20" spans="1:2" s="1170" customFormat="1" ht="21" customHeight="1">
      <c r="A20" s="1168"/>
      <c r="B20" s="1177"/>
    </row>
    <row r="21" spans="1:2" s="1170" customFormat="1" ht="21" customHeight="1">
      <c r="A21" s="1168"/>
      <c r="B21" s="1178"/>
    </row>
    <row r="22" spans="1:2" s="1170" customFormat="1" ht="21" customHeight="1">
      <c r="A22" s="1168"/>
      <c r="B22" s="1178"/>
    </row>
    <row r="23" spans="1:2" s="1170" customFormat="1" ht="21" customHeight="1">
      <c r="A23" s="1174"/>
      <c r="B23" s="1179"/>
    </row>
  </sheetData>
  <mergeCells count="3">
    <mergeCell ref="B3:B7"/>
    <mergeCell ref="B8:B12"/>
    <mergeCell ref="B13:B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Julien</cp:lastModifiedBy>
  <cp:lastPrinted>2013-02-11T09:55:40Z</cp:lastPrinted>
  <dcterms:created xsi:type="dcterms:W3CDTF">2009-11-28T22:33:34Z</dcterms:created>
  <dcterms:modified xsi:type="dcterms:W3CDTF">2013-04-28T17:59:21Z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